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4_ZAKAZKY\PS_16_176_IVC_JABLUNKOV_PD\05_FINAL\ROZPOČET\D.1.4.2_ZAŘÍZENÍ PRO VYTÁPĚNÍ\"/>
    </mc:Choice>
  </mc:AlternateContent>
  <bookViews>
    <workbookView xWindow="240" yWindow="315" windowWidth="28515" windowHeight="14355"/>
  </bookViews>
  <sheets>
    <sheet name="Stavba" sheetId="1" r:id="rId1"/>
    <sheet name="M02 D.1.4b KL" sheetId="2" r:id="rId2"/>
    <sheet name="M02 D.1.4b Rek" sheetId="3" r:id="rId3"/>
    <sheet name="M02 D.1.4b Pol" sheetId="4" r:id="rId4"/>
  </sheets>
  <definedNames>
    <definedName name="CelkemObjekty" localSheetId="0">Stavba!$F$31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'M02 D.1.4b Pol'!$1:$6</definedName>
    <definedName name="_xlnm.Print_Titles" localSheetId="2">'M02 D.1.4b Rek'!$1:$6</definedName>
    <definedName name="Objednatel" localSheetId="0">Stavba!$D$11</definedName>
    <definedName name="Objekt" localSheetId="0">Stavba!$B$29</definedName>
    <definedName name="_xlnm.Print_Area" localSheetId="1">'M02 D.1.4b KL'!$A$1:$G$49</definedName>
    <definedName name="_xlnm.Print_Area" localSheetId="3">'M02 D.1.4b Pol'!$A$1:$K$89</definedName>
    <definedName name="_xlnm.Print_Area" localSheetId="2">'M02 D.1.4b Rek'!$A$1:$I$26</definedName>
    <definedName name="_xlnm.Print_Area" localSheetId="0">Stavba!$B$1:$J$71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num" localSheetId="3" hidden="1">0</definedName>
    <definedName name="solver_opt" localSheetId="3" hidden="1">'M02 D.1.4b Pol'!#REF!</definedName>
    <definedName name="solver_typ" localSheetId="3" hidden="1">1</definedName>
    <definedName name="solver_val" localSheetId="3" hidden="1">0</definedName>
    <definedName name="SoucetDilu" localSheetId="0">Stavba!$F$52:$J$52</definedName>
    <definedName name="StavbaCelkem" localSheetId="0">Stavba!$H$31</definedName>
    <definedName name="Zhotovitel" localSheetId="0">Stavba!$D$7</definedName>
  </definedNames>
  <calcPr calcId="152511"/>
</workbook>
</file>

<file path=xl/calcChain.xml><?xml version="1.0" encoding="utf-8"?>
<calcChain xmlns="http://schemas.openxmlformats.org/spreadsheetml/2006/main">
  <c r="I24" i="3" l="1"/>
  <c r="D21" i="2"/>
  <c r="I23" i="3"/>
  <c r="G21" i="2" s="1"/>
  <c r="D20" i="2"/>
  <c r="I22" i="3"/>
  <c r="G20" i="2" s="1"/>
  <c r="D19" i="2"/>
  <c r="I21" i="3"/>
  <c r="G19" i="2" s="1"/>
  <c r="D18" i="2"/>
  <c r="I20" i="3"/>
  <c r="G18" i="2" s="1"/>
  <c r="D17" i="2"/>
  <c r="I19" i="3"/>
  <c r="G17" i="2" s="1"/>
  <c r="D16" i="2"/>
  <c r="I18" i="3"/>
  <c r="G16" i="2" s="1"/>
  <c r="G15" i="2"/>
  <c r="D15" i="2"/>
  <c r="I17" i="3"/>
  <c r="BE88" i="4"/>
  <c r="BD88" i="4"/>
  <c r="BC88" i="4"/>
  <c r="BA88" i="4"/>
  <c r="K88" i="4"/>
  <c r="I88" i="4"/>
  <c r="G88" i="4"/>
  <c r="BB88" i="4" s="1"/>
  <c r="BE87" i="4"/>
  <c r="BD87" i="4"/>
  <c r="BC87" i="4"/>
  <c r="BA87" i="4"/>
  <c r="K87" i="4"/>
  <c r="I87" i="4"/>
  <c r="G87" i="4"/>
  <c r="BB87" i="4" s="1"/>
  <c r="BE85" i="4"/>
  <c r="BD85" i="4"/>
  <c r="BC85" i="4"/>
  <c r="BA85" i="4"/>
  <c r="K85" i="4"/>
  <c r="I85" i="4"/>
  <c r="G85" i="4"/>
  <c r="BB85" i="4" s="1"/>
  <c r="BE83" i="4"/>
  <c r="BD83" i="4"/>
  <c r="BC83" i="4"/>
  <c r="BA83" i="4"/>
  <c r="K83" i="4"/>
  <c r="K89" i="4" s="1"/>
  <c r="I83" i="4"/>
  <c r="I89" i="4" s="1"/>
  <c r="G83" i="4"/>
  <c r="BB83" i="4" s="1"/>
  <c r="BE81" i="4"/>
  <c r="BD81" i="4"/>
  <c r="BC81" i="4"/>
  <c r="BA81" i="4"/>
  <c r="K81" i="4"/>
  <c r="I81" i="4"/>
  <c r="G81" i="4"/>
  <c r="BB81" i="4" s="1"/>
  <c r="BE79" i="4"/>
  <c r="BD79" i="4"/>
  <c r="BC79" i="4"/>
  <c r="BA79" i="4"/>
  <c r="K79" i="4"/>
  <c r="I79" i="4"/>
  <c r="G79" i="4"/>
  <c r="BB79" i="4" s="1"/>
  <c r="BE77" i="4"/>
  <c r="BD77" i="4"/>
  <c r="BC77" i="4"/>
  <c r="BA77" i="4"/>
  <c r="K77" i="4"/>
  <c r="I77" i="4"/>
  <c r="G77" i="4"/>
  <c r="BB77" i="4" s="1"/>
  <c r="BE75" i="4"/>
  <c r="BD75" i="4"/>
  <c r="BC75" i="4"/>
  <c r="BA75" i="4"/>
  <c r="K75" i="4"/>
  <c r="I75" i="4"/>
  <c r="G75" i="4"/>
  <c r="BB75" i="4" s="1"/>
  <c r="BE73" i="4"/>
  <c r="BD73" i="4"/>
  <c r="BC73" i="4"/>
  <c r="BA73" i="4"/>
  <c r="K73" i="4"/>
  <c r="I73" i="4"/>
  <c r="G73" i="4"/>
  <c r="BB73" i="4" s="1"/>
  <c r="BE71" i="4"/>
  <c r="BD71" i="4"/>
  <c r="BC71" i="4"/>
  <c r="BA71" i="4"/>
  <c r="K71" i="4"/>
  <c r="I71" i="4"/>
  <c r="G71" i="4"/>
  <c r="BB71" i="4" s="1"/>
  <c r="BE69" i="4"/>
  <c r="BD69" i="4"/>
  <c r="BC69" i="4"/>
  <c r="BA69" i="4"/>
  <c r="K69" i="4"/>
  <c r="I69" i="4"/>
  <c r="G69" i="4"/>
  <c r="BB69" i="4" s="1"/>
  <c r="BE67" i="4"/>
  <c r="BD67" i="4"/>
  <c r="BC67" i="4"/>
  <c r="BA67" i="4"/>
  <c r="K67" i="4"/>
  <c r="I67" i="4"/>
  <c r="G67" i="4"/>
  <c r="BB67" i="4" s="1"/>
  <c r="BE65" i="4"/>
  <c r="BD65" i="4"/>
  <c r="BC65" i="4"/>
  <c r="BA65" i="4"/>
  <c r="K65" i="4"/>
  <c r="I65" i="4"/>
  <c r="G65" i="4"/>
  <c r="BB65" i="4" s="1"/>
  <c r="BE63" i="4"/>
  <c r="BD63" i="4"/>
  <c r="BC63" i="4"/>
  <c r="BA63" i="4"/>
  <c r="K63" i="4"/>
  <c r="I63" i="4"/>
  <c r="G63" i="4"/>
  <c r="BB63" i="4" s="1"/>
  <c r="BE61" i="4"/>
  <c r="BD61" i="4"/>
  <c r="BC61" i="4"/>
  <c r="BA61" i="4"/>
  <c r="K61" i="4"/>
  <c r="I61" i="4"/>
  <c r="G61" i="4"/>
  <c r="BB61" i="4" s="1"/>
  <c r="BE60" i="4"/>
  <c r="BD60" i="4"/>
  <c r="BC60" i="4"/>
  <c r="BA60" i="4"/>
  <c r="K60" i="4"/>
  <c r="I60" i="4"/>
  <c r="G60" i="4"/>
  <c r="BB60" i="4" s="1"/>
  <c r="BE59" i="4"/>
  <c r="BD59" i="4"/>
  <c r="BC59" i="4"/>
  <c r="BA59" i="4"/>
  <c r="K59" i="4"/>
  <c r="I59" i="4"/>
  <c r="G59" i="4"/>
  <c r="BB59" i="4" s="1"/>
  <c r="BE58" i="4"/>
  <c r="BD58" i="4"/>
  <c r="BC58" i="4"/>
  <c r="BA58" i="4"/>
  <c r="K58" i="4"/>
  <c r="I58" i="4"/>
  <c r="G58" i="4"/>
  <c r="BB58" i="4" s="1"/>
  <c r="BE56" i="4"/>
  <c r="BD56" i="4"/>
  <c r="BC56" i="4"/>
  <c r="BA56" i="4"/>
  <c r="BA89" i="4" s="1"/>
  <c r="E11" i="3" s="1"/>
  <c r="K56" i="4"/>
  <c r="I56" i="4"/>
  <c r="G56" i="4"/>
  <c r="BB56" i="4" s="1"/>
  <c r="B11" i="3"/>
  <c r="A11" i="3"/>
  <c r="BE53" i="4"/>
  <c r="BD53" i="4"/>
  <c r="BC53" i="4"/>
  <c r="BA53" i="4"/>
  <c r="K53" i="4"/>
  <c r="I53" i="4"/>
  <c r="G53" i="4"/>
  <c r="BB53" i="4" s="1"/>
  <c r="BE51" i="4"/>
  <c r="BD51" i="4"/>
  <c r="BC51" i="4"/>
  <c r="BA51" i="4"/>
  <c r="K51" i="4"/>
  <c r="I51" i="4"/>
  <c r="G51" i="4"/>
  <c r="BB51" i="4" s="1"/>
  <c r="BE49" i="4"/>
  <c r="BD49" i="4"/>
  <c r="BC49" i="4"/>
  <c r="BA49" i="4"/>
  <c r="K49" i="4"/>
  <c r="I49" i="4"/>
  <c r="G49" i="4"/>
  <c r="BB49" i="4" s="1"/>
  <c r="BE46" i="4"/>
  <c r="BD46" i="4"/>
  <c r="BC46" i="4"/>
  <c r="BA46" i="4"/>
  <c r="K46" i="4"/>
  <c r="I46" i="4"/>
  <c r="G46" i="4"/>
  <c r="BB46" i="4" s="1"/>
  <c r="BE45" i="4"/>
  <c r="BD45" i="4"/>
  <c r="BC45" i="4"/>
  <c r="BA45" i="4"/>
  <c r="K45" i="4"/>
  <c r="I45" i="4"/>
  <c r="G45" i="4"/>
  <c r="BB45" i="4" s="1"/>
  <c r="BE44" i="4"/>
  <c r="BD44" i="4"/>
  <c r="BC44" i="4"/>
  <c r="BA44" i="4"/>
  <c r="K44" i="4"/>
  <c r="I44" i="4"/>
  <c r="G44" i="4"/>
  <c r="BB44" i="4" s="1"/>
  <c r="BE43" i="4"/>
  <c r="BD43" i="4"/>
  <c r="BC43" i="4"/>
  <c r="BA43" i="4"/>
  <c r="K43" i="4"/>
  <c r="I43" i="4"/>
  <c r="G43" i="4"/>
  <c r="BB43" i="4" s="1"/>
  <c r="BE42" i="4"/>
  <c r="BD42" i="4"/>
  <c r="BC42" i="4"/>
  <c r="BA42" i="4"/>
  <c r="K42" i="4"/>
  <c r="I42" i="4"/>
  <c r="G42" i="4"/>
  <c r="BB42" i="4" s="1"/>
  <c r="BE41" i="4"/>
  <c r="BD41" i="4"/>
  <c r="BC41" i="4"/>
  <c r="BA41" i="4"/>
  <c r="K41" i="4"/>
  <c r="I41" i="4"/>
  <c r="G41" i="4"/>
  <c r="BB41" i="4" s="1"/>
  <c r="BE40" i="4"/>
  <c r="BD40" i="4"/>
  <c r="BC40" i="4"/>
  <c r="BA40" i="4"/>
  <c r="K40" i="4"/>
  <c r="I40" i="4"/>
  <c r="G40" i="4"/>
  <c r="BB40" i="4" s="1"/>
  <c r="BE39" i="4"/>
  <c r="BD39" i="4"/>
  <c r="BC39" i="4"/>
  <c r="BA39" i="4"/>
  <c r="K39" i="4"/>
  <c r="I39" i="4"/>
  <c r="G39" i="4"/>
  <c r="BB39" i="4" s="1"/>
  <c r="BE38" i="4"/>
  <c r="BD38" i="4"/>
  <c r="BC38" i="4"/>
  <c r="BA38" i="4"/>
  <c r="K38" i="4"/>
  <c r="I38" i="4"/>
  <c r="I54" i="4" s="1"/>
  <c r="G38" i="4"/>
  <c r="BB38" i="4" s="1"/>
  <c r="B10" i="3"/>
  <c r="A10" i="3"/>
  <c r="K54" i="4"/>
  <c r="BE35" i="4"/>
  <c r="BD35" i="4"/>
  <c r="BC35" i="4"/>
  <c r="BA35" i="4"/>
  <c r="K35" i="4"/>
  <c r="I35" i="4"/>
  <c r="G35" i="4"/>
  <c r="BB35" i="4" s="1"/>
  <c r="BE34" i="4"/>
  <c r="BD34" i="4"/>
  <c r="BC34" i="4"/>
  <c r="BA34" i="4"/>
  <c r="K34" i="4"/>
  <c r="I34" i="4"/>
  <c r="G34" i="4"/>
  <c r="BB34" i="4" s="1"/>
  <c r="BE32" i="4"/>
  <c r="BD32" i="4"/>
  <c r="BC32" i="4"/>
  <c r="BA32" i="4"/>
  <c r="K32" i="4"/>
  <c r="I32" i="4"/>
  <c r="G32" i="4"/>
  <c r="BB32" i="4" s="1"/>
  <c r="BE30" i="4"/>
  <c r="BD30" i="4"/>
  <c r="BC30" i="4"/>
  <c r="BA30" i="4"/>
  <c r="K30" i="4"/>
  <c r="I30" i="4"/>
  <c r="G30" i="4"/>
  <c r="BB30" i="4" s="1"/>
  <c r="BE29" i="4"/>
  <c r="BD29" i="4"/>
  <c r="BC29" i="4"/>
  <c r="BA29" i="4"/>
  <c r="K29" i="4"/>
  <c r="I29" i="4"/>
  <c r="G29" i="4"/>
  <c r="BB29" i="4" s="1"/>
  <c r="BE28" i="4"/>
  <c r="BD28" i="4"/>
  <c r="BC28" i="4"/>
  <c r="BA28" i="4"/>
  <c r="K28" i="4"/>
  <c r="I28" i="4"/>
  <c r="G28" i="4"/>
  <c r="BB28" i="4" s="1"/>
  <c r="BE27" i="4"/>
  <c r="BD27" i="4"/>
  <c r="BC27" i="4"/>
  <c r="BA27" i="4"/>
  <c r="K27" i="4"/>
  <c r="I27" i="4"/>
  <c r="G27" i="4"/>
  <c r="BB27" i="4" s="1"/>
  <c r="BE26" i="4"/>
  <c r="BD26" i="4"/>
  <c r="BC26" i="4"/>
  <c r="BA26" i="4"/>
  <c r="BA36" i="4" s="1"/>
  <c r="E9" i="3" s="1"/>
  <c r="K26" i="4"/>
  <c r="I26" i="4"/>
  <c r="I36" i="4" s="1"/>
  <c r="G26" i="4"/>
  <c r="BB26" i="4" s="1"/>
  <c r="B9" i="3"/>
  <c r="A9" i="3"/>
  <c r="BD23" i="4"/>
  <c r="BC23" i="4"/>
  <c r="BB23" i="4"/>
  <c r="BA23" i="4"/>
  <c r="K23" i="4"/>
  <c r="I23" i="4"/>
  <c r="G23" i="4"/>
  <c r="BE23" i="4" s="1"/>
  <c r="BE21" i="4"/>
  <c r="BD21" i="4"/>
  <c r="BC21" i="4"/>
  <c r="BA21" i="4"/>
  <c r="K21" i="4"/>
  <c r="I21" i="4"/>
  <c r="G21" i="4"/>
  <c r="BB21" i="4" s="1"/>
  <c r="BE20" i="4"/>
  <c r="BD20" i="4"/>
  <c r="BC20" i="4"/>
  <c r="BA20" i="4"/>
  <c r="K20" i="4"/>
  <c r="I20" i="4"/>
  <c r="G20" i="4"/>
  <c r="BB20" i="4" s="1"/>
  <c r="BE19" i="4"/>
  <c r="BD19" i="4"/>
  <c r="BD24" i="4" s="1"/>
  <c r="H8" i="3" s="1"/>
  <c r="BC19" i="4"/>
  <c r="BA19" i="4"/>
  <c r="K19" i="4"/>
  <c r="K24" i="4" s="1"/>
  <c r="I19" i="4"/>
  <c r="I24" i="4" s="1"/>
  <c r="G19" i="4"/>
  <c r="BB19" i="4" s="1"/>
  <c r="B8" i="3"/>
  <c r="A8" i="3"/>
  <c r="BA24" i="4"/>
  <c r="E8" i="3" s="1"/>
  <c r="BE16" i="4"/>
  <c r="BD16" i="4"/>
  <c r="BC16" i="4"/>
  <c r="BA16" i="4"/>
  <c r="K16" i="4"/>
  <c r="I16" i="4"/>
  <c r="G16" i="4"/>
  <c r="BB16" i="4" s="1"/>
  <c r="BE14" i="4"/>
  <c r="BD14" i="4"/>
  <c r="BC14" i="4"/>
  <c r="BA14" i="4"/>
  <c r="K14" i="4"/>
  <c r="I14" i="4"/>
  <c r="G14" i="4"/>
  <c r="BB14" i="4" s="1"/>
  <c r="BE12" i="4"/>
  <c r="BD12" i="4"/>
  <c r="BC12" i="4"/>
  <c r="BA12" i="4"/>
  <c r="K12" i="4"/>
  <c r="I12" i="4"/>
  <c r="G12" i="4"/>
  <c r="BB12" i="4" s="1"/>
  <c r="BE10" i="4"/>
  <c r="BD10" i="4"/>
  <c r="BD17" i="4" s="1"/>
  <c r="H7" i="3" s="1"/>
  <c r="BC10" i="4"/>
  <c r="BA10" i="4"/>
  <c r="K10" i="4"/>
  <c r="I10" i="4"/>
  <c r="G10" i="4"/>
  <c r="BB10" i="4" s="1"/>
  <c r="BE8" i="4"/>
  <c r="BD8" i="4"/>
  <c r="BC8" i="4"/>
  <c r="BA8" i="4"/>
  <c r="K8" i="4"/>
  <c r="K17" i="4" s="1"/>
  <c r="I8" i="4"/>
  <c r="I17" i="4" s="1"/>
  <c r="G8" i="4"/>
  <c r="B7" i="3"/>
  <c r="A7" i="3"/>
  <c r="E4" i="4"/>
  <c r="F3" i="4"/>
  <c r="C33" i="2"/>
  <c r="F33" i="2" s="1"/>
  <c r="C31" i="2"/>
  <c r="G7" i="2"/>
  <c r="H70" i="1"/>
  <c r="J52" i="1"/>
  <c r="I52" i="1"/>
  <c r="H52" i="1"/>
  <c r="G52" i="1"/>
  <c r="F52" i="1"/>
  <c r="G39" i="1"/>
  <c r="H37" i="1"/>
  <c r="G37" i="1"/>
  <c r="G31" i="1"/>
  <c r="H29" i="1"/>
  <c r="G29" i="1"/>
  <c r="D22" i="1"/>
  <c r="D20" i="1"/>
  <c r="I19" i="1"/>
  <c r="I2" i="1"/>
  <c r="H25" i="3" l="1"/>
  <c r="G23" i="2" s="1"/>
  <c r="G22" i="2" s="1"/>
  <c r="BC89" i="4"/>
  <c r="G11" i="3" s="1"/>
  <c r="G89" i="4"/>
  <c r="BE89" i="4"/>
  <c r="I11" i="3" s="1"/>
  <c r="BD89" i="4"/>
  <c r="H11" i="3" s="1"/>
  <c r="BC54" i="4"/>
  <c r="G10" i="3" s="1"/>
  <c r="BD36" i="4"/>
  <c r="H9" i="3" s="1"/>
  <c r="G24" i="4"/>
  <c r="BC24" i="4"/>
  <c r="G8" i="3" s="1"/>
  <c r="BB24" i="4"/>
  <c r="F8" i="3" s="1"/>
  <c r="BE17" i="4"/>
  <c r="I7" i="3" s="1"/>
  <c r="K36" i="4"/>
  <c r="BD54" i="4"/>
  <c r="H10" i="3" s="1"/>
  <c r="BA17" i="4"/>
  <c r="E7" i="3" s="1"/>
  <c r="G36" i="4"/>
  <c r="BE54" i="4"/>
  <c r="I10" i="3" s="1"/>
  <c r="BE36" i="4"/>
  <c r="I9" i="3" s="1"/>
  <c r="I12" i="3" s="1"/>
  <c r="C21" i="2" s="1"/>
  <c r="G17" i="4"/>
  <c r="BC17" i="4"/>
  <c r="G7" i="3" s="1"/>
  <c r="BE24" i="4"/>
  <c r="I8" i="3" s="1"/>
  <c r="BB36" i="4"/>
  <c r="F9" i="3" s="1"/>
  <c r="BC36" i="4"/>
  <c r="G9" i="3" s="1"/>
  <c r="BA54" i="4"/>
  <c r="E10" i="3" s="1"/>
  <c r="I20" i="1"/>
  <c r="BB89" i="4"/>
  <c r="F11" i="3" s="1"/>
  <c r="BB54" i="4"/>
  <c r="F10" i="3" s="1"/>
  <c r="G54" i="4"/>
  <c r="BB8" i="4"/>
  <c r="BB17" i="4" s="1"/>
  <c r="F7" i="3" s="1"/>
  <c r="E52" i="1"/>
  <c r="E12" i="3" l="1"/>
  <c r="C15" i="2" s="1"/>
  <c r="G12" i="3"/>
  <c r="C18" i="2" s="1"/>
  <c r="H12" i="3"/>
  <c r="C17" i="2" s="1"/>
  <c r="F12" i="3"/>
  <c r="C16" i="2" s="1"/>
  <c r="C19" i="2" l="1"/>
  <c r="C22" i="2" s="1"/>
  <c r="C23" i="2" s="1"/>
  <c r="F30" i="2" s="1"/>
  <c r="F31" i="2" s="1"/>
  <c r="F34" i="2" s="1"/>
  <c r="H38" i="1" l="1"/>
  <c r="H39" i="1" s="1"/>
  <c r="H30" i="1" s="1"/>
  <c r="I38" i="1"/>
  <c r="I39" i="1" s="1"/>
  <c r="I30" i="1" l="1"/>
  <c r="H31" i="1"/>
  <c r="I21" i="1" s="1"/>
  <c r="F38" i="1"/>
  <c r="F39" i="1" s="1"/>
  <c r="I22" i="1" l="1"/>
  <c r="I23" i="1" s="1"/>
  <c r="F30" i="1"/>
  <c r="F31" i="1" s="1"/>
  <c r="I31" i="1"/>
  <c r="J30" i="1" l="1"/>
  <c r="J31" i="1"/>
  <c r="J39" i="1"/>
  <c r="J38" i="1"/>
</calcChain>
</file>

<file path=xl/sharedStrings.xml><?xml version="1.0" encoding="utf-8"?>
<sst xmlns="http://schemas.openxmlformats.org/spreadsheetml/2006/main" count="407" uniqueCount="235">
  <si>
    <t>Položkový rozpočet stavby</t>
  </si>
  <si>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</si>
  <si>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</si>
  <si>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</si>
  <si>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</si>
  <si>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</si>
  <si>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</si>
  <si>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</si>
  <si>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</si>
  <si>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</si>
  <si>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</si>
  <si>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</si>
  <si>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</si>
  <si>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</si>
  <si>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</si>
  <si>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</si>
  <si>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</si>
  <si>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</si>
  <si>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</si>
  <si>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</si>
  <si>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</si>
  <si>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</si>
  <si>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</si>
  <si>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</si>
  <si>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</si>
  <si>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</si>
  <si>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</si>
  <si>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</si>
  <si>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</si>
  <si>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</si>
  <si>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</si>
  <si>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</si>
  <si>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</si>
  <si>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POLOŽKOVÝ ROZPOČET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</si>
  <si>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</si>
  <si>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</si>
  <si>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</si>
  <si>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</si>
  <si>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</si>
  <si>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</si>
  <si>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</si>
  <si>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</si>
  <si>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</si>
  <si>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</si>
  <si>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</si>
  <si>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</si>
  <si>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</si>
  <si>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</si>
  <si>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</si>
  <si>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</si>
  <si>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</si>
  <si>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</si>
  <si>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</si>
  <si>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</si>
  <si>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</si>
  <si>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</si>
  <si>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</si>
  <si>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</si>
  <si>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</si>
  <si>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</si>
  <si>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</si>
  <si>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</si>
  <si>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</si>
  <si>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</si>
  <si>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</si>
  <si>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</si>
  <si>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</si>
  <si>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</si>
  <si>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</si>
  <si>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</si>
  <si>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</si>
  <si>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</si>
  <si>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</si>
  <si>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</si>
  <si>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</si>
  <si>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</si>
  <si>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</si>
  <si>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</si>
  <si>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</si>
  <si>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</si>
  <si>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</si>
  <si>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</si>
  <si>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</si>
  <si>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</si>
  <si>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</si>
  <si>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</si>
  <si>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</si>
  <si>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</si>
  <si>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</si>
  <si>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</si>
  <si>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</si>
  <si>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</si>
  <si>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</si>
  <si>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</si>
  <si>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</si>
  <si>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</si>
  <si>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</si>
  <si>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</si>
  <si>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</si>
  <si>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</si>
  <si>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</si>
  <si>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ks</t>
  </si>
  <si>
    <t>Celkem za</t>
  </si>
  <si>
    <t>M02</t>
  </si>
  <si>
    <t>D.1.4b</t>
  </si>
  <si>
    <t>713</t>
  </si>
  <si>
    <t>Izolace tepelné</t>
  </si>
  <si>
    <t>713 Izolace tepelné</t>
  </si>
  <si>
    <t>722181212RT5</t>
  </si>
  <si>
    <t>Izolace návleková MIRELON PRO tl. stěny 9 mm vnitřní průměr 15 mm</t>
  </si>
  <si>
    <t>m</t>
  </si>
  <si>
    <t>Dodávka+montáž</t>
  </si>
  <si>
    <t>722181212RT6</t>
  </si>
  <si>
    <t>Izolace návleková MIRELON PRO tl. stěny 9 mm vnitřní průměr 18 mm</t>
  </si>
  <si>
    <t>722181213RT7</t>
  </si>
  <si>
    <t>Izolace návleková MIRELON PRO tl. stěny 13 mm vnitřní průměr 22 mm</t>
  </si>
  <si>
    <t>722181213RT9</t>
  </si>
  <si>
    <t>Izolace návleková MIRELON PRO tl. stěny 13 mm vnitřní průměr 28 mm</t>
  </si>
  <si>
    <t>998713103R00</t>
  </si>
  <si>
    <t xml:space="preserve">Přesun hmot pro izolace tepelné, výšky do 24 m </t>
  </si>
  <si>
    <t>t</t>
  </si>
  <si>
    <t>730</t>
  </si>
  <si>
    <t>Ústřední vytápění</t>
  </si>
  <si>
    <t>730 Ústřední vytápění</t>
  </si>
  <si>
    <t>735191910R00</t>
  </si>
  <si>
    <t xml:space="preserve">Napuštění vody do otopného systému - bez kotle </t>
  </si>
  <si>
    <t>m2</t>
  </si>
  <si>
    <t>735-ZK1</t>
  </si>
  <si>
    <t xml:space="preserve">Zkoušky provozní topná + seřízení soustavy </t>
  </si>
  <si>
    <t>h</t>
  </si>
  <si>
    <t>735-ZK2</t>
  </si>
  <si>
    <t>Zaregulování, vyvážení, seřízení a vyregulování ts včetně strojovny</t>
  </si>
  <si>
    <t>Zaregulování, vyvážení, seřízení a vyregulování otopného systému</t>
  </si>
  <si>
    <t>909      R00</t>
  </si>
  <si>
    <t xml:space="preserve">Hzs-nezmeritelne stavebni prace </t>
  </si>
  <si>
    <t>733</t>
  </si>
  <si>
    <t>Rozvod potrubí</t>
  </si>
  <si>
    <t>733 Rozvod potrubí</t>
  </si>
  <si>
    <t>733161104R00</t>
  </si>
  <si>
    <t>Potrubí měděné Supersan 15 x 1 mm, polotvrdé dodávka+montáž</t>
  </si>
  <si>
    <t>733161106R00</t>
  </si>
  <si>
    <t>Potrubí měděné Supersan 18 x 1 mm, polotvrdé dodávka+montáž</t>
  </si>
  <si>
    <t>733161107R00</t>
  </si>
  <si>
    <t>Potrubí měděné Supersan 22 x 1 mm, polotvrdé dodávka+montáž</t>
  </si>
  <si>
    <t>733161108R00</t>
  </si>
  <si>
    <t>Potrubí měděné Supersan 28 x 1,5 mm, tvrdé dodávka+montáž</t>
  </si>
  <si>
    <t>733190106R00</t>
  </si>
  <si>
    <t xml:space="preserve">Tlaková zkouška potrubí  DN 32 </t>
  </si>
  <si>
    <t>160+75+80+45</t>
  </si>
  <si>
    <t>CH-01</t>
  </si>
  <si>
    <t>Chránička DN25 - dl. 0,3m prostupy zdí, stropem</t>
  </si>
  <si>
    <t>R01</t>
  </si>
  <si>
    <t>Ohebné nerezové potrubí DN 20 L=0,7 vč. koncovek dodávka+montáž</t>
  </si>
  <si>
    <t>kpl</t>
  </si>
  <si>
    <t>998733103R00</t>
  </si>
  <si>
    <t xml:space="preserve">Přesun hmot pro rozvody potrubí, výšky do 24 m </t>
  </si>
  <si>
    <t>734</t>
  </si>
  <si>
    <t>Armatury</t>
  </si>
  <si>
    <t>734 Armatury</t>
  </si>
  <si>
    <t>734215131R00</t>
  </si>
  <si>
    <t xml:space="preserve">Ventil odvzdušňovací automat. GIACOMINI R99 DN 8 </t>
  </si>
  <si>
    <t>kus</t>
  </si>
  <si>
    <t>734233112R00</t>
  </si>
  <si>
    <t xml:space="preserve">Kohout kulový, vnitř.-vnitř.z. IVAR PERFECTA DN 20 </t>
  </si>
  <si>
    <t>734263211R00</t>
  </si>
  <si>
    <t xml:space="preserve">Šroubení regulační dvoutrub.rohové, IVAR.DS 346 EK </t>
  </si>
  <si>
    <t>734263312R00</t>
  </si>
  <si>
    <t xml:space="preserve">Šroubení topenářské, přímé, IVAR.SP 603 DN 15 </t>
  </si>
  <si>
    <t>734263313R00</t>
  </si>
  <si>
    <t xml:space="preserve">Šroubení topenářské, přímé, IVAR.SP 603 DN 20 </t>
  </si>
  <si>
    <t>734263314R00</t>
  </si>
  <si>
    <t xml:space="preserve">Šroubení topenářské, přímé, IVAR.SP 603 DN 25 </t>
  </si>
  <si>
    <t>734263315R00</t>
  </si>
  <si>
    <t xml:space="preserve">Šroubení topenářské, přímé, IVAR.SP 603 DN 32 </t>
  </si>
  <si>
    <t>998734103R00</t>
  </si>
  <si>
    <t xml:space="preserve">Přesun hmot pro armatury, výšky do 24 m </t>
  </si>
  <si>
    <t>Termostatický ventil úhlový DN 15, vč term.hlavice Dodávka + montáž</t>
  </si>
  <si>
    <t>- IVAR.VC</t>
  </si>
  <si>
    <t>TERMOSTATICKÁ HLAVICE KAPALINOVÁ IVAR.T 3000, IVAR.TD 3000</t>
  </si>
  <si>
    <t>R02</t>
  </si>
  <si>
    <t>Termostatická hlavice Dodávka + montáž</t>
  </si>
  <si>
    <t>R03</t>
  </si>
  <si>
    <t>R04</t>
  </si>
  <si>
    <t>Pomocné konstrukce Dodávka+montáž</t>
  </si>
  <si>
    <t>kg</t>
  </si>
  <si>
    <t>735</t>
  </si>
  <si>
    <t>Otopná tělesa</t>
  </si>
  <si>
    <t>735 Otopná tělesa</t>
  </si>
  <si>
    <t>734211112R00</t>
  </si>
  <si>
    <t xml:space="preserve">Ventily odvzdušňovací ot.těles V 4320, G 1/4" </t>
  </si>
  <si>
    <t>1+1+1+1+1+3+1+2+2+1+1+1+8</t>
  </si>
  <si>
    <t>735191901R00</t>
  </si>
  <si>
    <t xml:space="preserve">Vyzkoušení otopných těles ocelových tlakem </t>
  </si>
  <si>
    <t>735191903R00</t>
  </si>
  <si>
    <t xml:space="preserve">Propláchnutí otopných těles ocel., nebo Al </t>
  </si>
  <si>
    <t>735191905R00</t>
  </si>
  <si>
    <t xml:space="preserve">Oprava - odvzdušnění otopných těles </t>
  </si>
  <si>
    <t>OT 11/600/400 Dodávka + montáž</t>
  </si>
  <si>
    <t>Otopné těleso deskové se spodním středovým připojením, kompaktní, bez ventilu, s úchyty, vč. monátžního příslušenství</t>
  </si>
  <si>
    <t>OT 11/600/520 Dodávka + montáž</t>
  </si>
  <si>
    <t>OT 11/600/600 Dodávka + montáž</t>
  </si>
  <si>
    <t>OT 11/600/920 Dodávka + montáž</t>
  </si>
  <si>
    <t>R05</t>
  </si>
  <si>
    <t>OT 21/600/720 Dodávka + montáž</t>
  </si>
  <si>
    <t>R06</t>
  </si>
  <si>
    <t>OT 22/600/920 Dodávka + montáž</t>
  </si>
  <si>
    <t>R07</t>
  </si>
  <si>
    <t>OT 22/600/1120 Dodávka + montáž</t>
  </si>
  <si>
    <t>R08</t>
  </si>
  <si>
    <t>OT 22/900/600 Dodávka + montáž</t>
  </si>
  <si>
    <t>R09</t>
  </si>
  <si>
    <t>OT 22/900/800 Dodávka + montáž</t>
  </si>
  <si>
    <t>R10</t>
  </si>
  <si>
    <t>Těleso trubkové 450/720 Dodávka + montáž</t>
  </si>
  <si>
    <t>Trubkové otopné těleso včetně příslušenství</t>
  </si>
  <si>
    <t>R11</t>
  </si>
  <si>
    <t>Těleso trubkové 450/1320 Dodávka + montáž</t>
  </si>
  <si>
    <t>R12</t>
  </si>
  <si>
    <t>Těleso trubkové 600/1320 Dodávka + montáž</t>
  </si>
  <si>
    <t>R13</t>
  </si>
  <si>
    <t>R14</t>
  </si>
  <si>
    <t>Krytky na potrubí Cu 15 (připojení těles) Dodávka + montáž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</si>
  <si>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</si>
  <si>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</si>
  <si>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</si>
  <si>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</si>
  <si>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</si>
  <si>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</si>
  <si>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</si>
  <si>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</si>
  <si>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SO 02</t>
  </si>
  <si>
    <t>Vytápění</t>
  </si>
  <si>
    <t>IVC Jablunkov</t>
  </si>
  <si>
    <t>SO 02 - Vytápění</t>
  </si>
  <si>
    <t>Část JSDH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</si>
</sst>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9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 CE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sz val="10"/>
      <color indexed="9"/>
      <name val="Arial CE"/>
    </font>
    <font>
      <sz val="8"/>
      <color indexed="17"/>
      <name val="Arial CE"/>
      <family val="2"/>
      <charset val="238"/>
    </font>
    <font>
      <sz val="10"/>
      <color indexed="17"/>
      <name val="Arial CE"/>
      <family val="2"/>
      <charset val="238"/>
    </font>
    <font>
      <sz val="8"/>
      <color indexed="9"/>
      <name val="Arial CE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b/>
      <i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337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0" fillId="2" borderId="2" xfId="0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1" fontId="0" fillId="0" borderId="0" xfId="0" applyNumberFormat="1" applyBorder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8" fillId="3" borderId="0" xfId="0" applyNumberFormat="1" applyFont="1" applyFill="1" applyBorder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3" borderId="0" xfId="0" applyNumberFormat="1" applyFill="1" applyBorder="1" applyAlignment="1">
      <alignment vertical="center"/>
    </xf>
    <xf numFmtId="4" fontId="0" fillId="0" borderId="9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0" fillId="0" borderId="0" xfId="0" applyNumberForma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9" fillId="0" borderId="16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0" fillId="0" borderId="17" xfId="0" applyNumberForma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3" fontId="3" fillId="0" borderId="5" xfId="0" applyNumberFormat="1" applyFont="1" applyBorder="1" applyAlignment="1">
      <alignment horizontal="right"/>
    </xf>
    <xf numFmtId="3" fontId="9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10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3" fontId="9" fillId="0" borderId="8" xfId="0" applyNumberFormat="1" applyFont="1" applyBorder="1" applyAlignment="1">
      <alignment horizontal="right"/>
    </xf>
    <xf numFmtId="165" fontId="3" fillId="0" borderId="17" xfId="0" applyNumberFormat="1" applyFont="1" applyBorder="1"/>
    <xf numFmtId="3" fontId="9" fillId="0" borderId="5" xfId="0" applyNumberFormat="1" applyFont="1" applyBorder="1" applyAlignment="1">
      <alignment horizontal="right"/>
    </xf>
    <xf numFmtId="165" fontId="3" fillId="4" borderId="15" xfId="0" applyNumberFormat="1" applyFont="1" applyFill="1" applyBorder="1"/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3" fillId="0" borderId="7" xfId="0" applyNumberFormat="1" applyFont="1" applyBorder="1"/>
    <xf numFmtId="3" fontId="4" fillId="0" borderId="7" xfId="0" applyNumberFormat="1" applyFont="1" applyBorder="1" applyAlignment="1">
      <alignment horizontal="right"/>
    </xf>
    <xf numFmtId="164" fontId="3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164" fontId="3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0" fillId="0" borderId="10" xfId="0" applyBorder="1" applyAlignment="1">
      <alignment horizontal="centerContinuous"/>
    </xf>
    <xf numFmtId="0" fontId="10" fillId="2" borderId="22" xfId="0" applyFont="1" applyFill="1" applyBorder="1" applyAlignment="1">
      <alignment horizontal="left"/>
    </xf>
    <xf numFmtId="0" fontId="9" fillId="2" borderId="23" xfId="0" applyFont="1" applyFill="1" applyBorder="1" applyAlignment="1">
      <alignment horizontal="centerContinuous"/>
    </xf>
    <xf numFmtId="0" fontId="11" fillId="2" borderId="24" xfId="0" applyFont="1" applyFill="1" applyBorder="1" applyAlignment="1">
      <alignment horizontal="left"/>
    </xf>
    <xf numFmtId="0" fontId="9" fillId="0" borderId="19" xfId="0" applyFont="1" applyBorder="1"/>
    <xf numFmtId="49" fontId="9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9" fillId="0" borderId="3" xfId="0" applyFont="1" applyBorder="1"/>
    <xf numFmtId="0" fontId="9" fillId="0" borderId="2" xfId="0" applyFont="1" applyBorder="1"/>
    <xf numFmtId="0" fontId="9" fillId="0" borderId="15" xfId="0" applyFont="1" applyBorder="1"/>
    <xf numFmtId="0" fontId="9" fillId="0" borderId="27" xfId="0" applyFont="1" applyBorder="1" applyAlignment="1">
      <alignment horizontal="left"/>
    </xf>
    <xf numFmtId="0" fontId="10" fillId="0" borderId="26" xfId="0" applyFont="1" applyBorder="1"/>
    <xf numFmtId="49" fontId="9" fillId="0" borderId="27" xfId="0" applyNumberFormat="1" applyFont="1" applyBorder="1" applyAlignment="1">
      <alignment horizontal="left"/>
    </xf>
    <xf numFmtId="49" fontId="10" fillId="2" borderId="26" xfId="0" applyNumberFormat="1" applyFont="1" applyFill="1" applyBorder="1"/>
    <xf numFmtId="49" fontId="1" fillId="2" borderId="3" xfId="0" applyNumberFormat="1" applyFont="1" applyFill="1" applyBorder="1"/>
    <xf numFmtId="0" fontId="10" fillId="2" borderId="2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9" fillId="0" borderId="15" xfId="0" applyFont="1" applyFill="1" applyBorder="1"/>
    <xf numFmtId="3" fontId="9" fillId="0" borderId="27" xfId="0" applyNumberFormat="1" applyFont="1" applyBorder="1" applyAlignment="1">
      <alignment horizontal="left"/>
    </xf>
    <xf numFmtId="0" fontId="0" fillId="0" borderId="0" xfId="0" applyFill="1"/>
    <xf numFmtId="49" fontId="10" fillId="2" borderId="28" xfId="0" applyNumberFormat="1" applyFont="1" applyFill="1" applyBorder="1"/>
    <xf numFmtId="49" fontId="1" fillId="2" borderId="5" xfId="0" applyNumberFormat="1" applyFont="1" applyFill="1" applyBorder="1"/>
    <xf numFmtId="0" fontId="10" fillId="2" borderId="0" xfId="0" applyFont="1" applyFill="1" applyBorder="1"/>
    <xf numFmtId="0" fontId="1" fillId="2" borderId="0" xfId="0" applyFont="1" applyFill="1" applyBorder="1"/>
    <xf numFmtId="49" fontId="9" fillId="0" borderId="15" xfId="0" applyNumberFormat="1" applyFont="1" applyBorder="1" applyAlignment="1">
      <alignment horizontal="left"/>
    </xf>
    <xf numFmtId="0" fontId="9" fillId="0" borderId="29" xfId="0" applyFont="1" applyBorder="1"/>
    <xf numFmtId="0" fontId="9" fillId="0" borderId="15" xfId="0" applyNumberFormat="1" applyFont="1" applyBorder="1"/>
    <xf numFmtId="0" fontId="9" fillId="0" borderId="30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9" fillId="0" borderId="30" xfId="0" applyFont="1" applyBorder="1" applyAlignment="1">
      <alignment horizontal="left"/>
    </xf>
    <xf numFmtId="0" fontId="0" fillId="0" borderId="0" xfId="0" applyBorder="1"/>
    <xf numFmtId="0" fontId="9" fillId="0" borderId="15" xfId="0" applyFont="1" applyFill="1" applyBorder="1" applyAlignment="1"/>
    <xf numFmtId="0" fontId="9" fillId="0" borderId="30" xfId="0" applyFont="1" applyFill="1" applyBorder="1" applyAlignment="1"/>
    <xf numFmtId="0" fontId="1" fillId="0" borderId="0" xfId="0" applyFont="1" applyFill="1" applyBorder="1" applyAlignment="1"/>
    <xf numFmtId="0" fontId="9" fillId="0" borderId="15" xfId="0" applyFont="1" applyBorder="1" applyAlignment="1"/>
    <xf numFmtId="0" fontId="9" fillId="0" borderId="30" xfId="0" applyFont="1" applyBorder="1" applyAlignment="1"/>
    <xf numFmtId="3" fontId="0" fillId="0" borderId="0" xfId="0" applyNumberFormat="1"/>
    <xf numFmtId="0" fontId="9" fillId="0" borderId="26" xfId="0" applyFont="1" applyBorder="1"/>
    <xf numFmtId="0" fontId="9" fillId="0" borderId="19" xfId="0" applyFont="1" applyBorder="1" applyAlignment="1">
      <alignment horizontal="left"/>
    </xf>
    <xf numFmtId="0" fontId="9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0" fillId="0" borderId="33" xfId="0" applyBorder="1" applyAlignment="1">
      <alignment horizontal="centerContinuous" vertical="center"/>
    </xf>
    <xf numFmtId="0" fontId="0" fillId="0" borderId="34" xfId="0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35" xfId="0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0" fillId="2" borderId="13" xfId="0" applyFill="1" applyBorder="1" applyAlignment="1">
      <alignment horizontal="centerContinuous"/>
    </xf>
    <xf numFmtId="0" fontId="0" fillId="0" borderId="36" xfId="0" applyBorder="1"/>
    <xf numFmtId="0" fontId="0" fillId="0" borderId="21" xfId="0" applyBorder="1"/>
    <xf numFmtId="3" fontId="0" fillId="0" borderId="25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3" xfId="0" applyBorder="1"/>
    <xf numFmtId="0" fontId="0" fillId="0" borderId="26" xfId="0" applyBorder="1"/>
    <xf numFmtId="3" fontId="0" fillId="0" borderId="2" xfId="0" applyNumberFormat="1" applyBorder="1"/>
    <xf numFmtId="0" fontId="0" fillId="0" borderId="3" xfId="0" applyBorder="1"/>
    <xf numFmtId="0" fontId="0" fillId="0" borderId="37" xfId="0" applyBorder="1"/>
    <xf numFmtId="0" fontId="0" fillId="0" borderId="21" xfId="0" applyBorder="1" applyAlignment="1">
      <alignment shrinkToFit="1"/>
    </xf>
    <xf numFmtId="0" fontId="0" fillId="0" borderId="38" xfId="0" applyBorder="1"/>
    <xf numFmtId="0" fontId="8" fillId="0" borderId="26" xfId="0" applyFont="1" applyBorder="1"/>
    <xf numFmtId="0" fontId="0" fillId="0" borderId="28" xfId="0" applyBorder="1"/>
    <xf numFmtId="3" fontId="0" fillId="0" borderId="41" xfId="0" applyNumberFormat="1" applyBorder="1"/>
    <xf numFmtId="0" fontId="0" fillId="0" borderId="39" xfId="0" applyBorder="1"/>
    <xf numFmtId="3" fontId="0" fillId="0" borderId="42" xfId="0" applyNumberFormat="1" applyBorder="1"/>
    <xf numFmtId="0" fontId="0" fillId="0" borderId="40" xfId="0" applyBorder="1"/>
    <xf numFmtId="0" fontId="10" fillId="2" borderId="22" xfId="0" applyFont="1" applyFill="1" applyBorder="1"/>
    <xf numFmtId="0" fontId="10" fillId="2" borderId="24" xfId="0" applyFont="1" applyFill="1" applyBorder="1"/>
    <xf numFmtId="0" fontId="10" fillId="2" borderId="23" xfId="0" applyFont="1" applyFill="1" applyBorder="1"/>
    <xf numFmtId="0" fontId="10" fillId="2" borderId="43" xfId="0" applyFont="1" applyFill="1" applyBorder="1"/>
    <xf numFmtId="0" fontId="10" fillId="2" borderId="44" xfId="0" applyFont="1" applyFill="1" applyBorder="1"/>
    <xf numFmtId="0" fontId="0" fillId="0" borderId="5" xfId="0" applyBorder="1"/>
    <xf numFmtId="0" fontId="0" fillId="0" borderId="4" xfId="0" applyBorder="1"/>
    <xf numFmtId="0" fontId="0" fillId="0" borderId="45" xfId="0" applyBorder="1"/>
    <xf numFmtId="0" fontId="0" fillId="0" borderId="0" xfId="0" applyBorder="1" applyAlignment="1">
      <alignment horizontal="right"/>
    </xf>
    <xf numFmtId="166" fontId="0" fillId="0" borderId="0" xfId="0" applyNumberFormat="1" applyBorder="1"/>
    <xf numFmtId="0" fontId="0" fillId="0" borderId="0" xfId="0" applyFill="1" applyBorder="1"/>
    <xf numFmtId="0" fontId="0" fillId="0" borderId="18" xfId="0" applyBorder="1"/>
    <xf numFmtId="0" fontId="0" fillId="0" borderId="20" xfId="0" applyBorder="1"/>
    <xf numFmtId="0" fontId="0" fillId="0" borderId="46" xfId="0" applyBorder="1"/>
    <xf numFmtId="0" fontId="0" fillId="0" borderId="7" xfId="0" applyBorder="1"/>
    <xf numFmtId="165" fontId="0" fillId="0" borderId="8" xfId="0" applyNumberFormat="1" applyBorder="1" applyAlignment="1">
      <alignment horizontal="right"/>
    </xf>
    <xf numFmtId="0" fontId="0" fillId="0" borderId="8" xfId="0" applyBorder="1"/>
    <xf numFmtId="0" fontId="0" fillId="0" borderId="2" xfId="0" applyBorder="1"/>
    <xf numFmtId="165" fontId="0" fillId="0" borderId="3" xfId="0" applyNumberForma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0" fontId="6" fillId="0" borderId="0" xfId="0" applyFont="1"/>
    <xf numFmtId="0" fontId="0" fillId="0" borderId="0" xfId="0" applyAlignment="1">
      <alignment vertical="justify"/>
    </xf>
    <xf numFmtId="0" fontId="10" fillId="0" borderId="51" xfId="1" applyFont="1" applyBorder="1"/>
    <xf numFmtId="0" fontId="13" fillId="0" borderId="51" xfId="1" applyBorder="1"/>
    <xf numFmtId="0" fontId="13" fillId="0" borderId="51" xfId="1" applyBorder="1" applyAlignment="1">
      <alignment horizontal="right"/>
    </xf>
    <xf numFmtId="0" fontId="13" fillId="0" borderId="52" xfId="1" applyFont="1" applyBorder="1"/>
    <xf numFmtId="0" fontId="0" fillId="0" borderId="51" xfId="0" applyNumberFormat="1" applyBorder="1" applyAlignment="1">
      <alignment horizontal="left"/>
    </xf>
    <xf numFmtId="0" fontId="0" fillId="0" borderId="53" xfId="0" applyNumberFormat="1" applyBorder="1"/>
    <xf numFmtId="0" fontId="10" fillId="0" borderId="56" xfId="1" applyFont="1" applyBorder="1"/>
    <xf numFmtId="0" fontId="13" fillId="0" borderId="56" xfId="1" applyBorder="1"/>
    <xf numFmtId="0" fontId="13" fillId="0" borderId="56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8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0" fillId="2" borderId="44" xfId="0" applyFill="1" applyBorder="1"/>
    <xf numFmtId="0" fontId="10" fillId="2" borderId="62" xfId="0" applyFont="1" applyFill="1" applyBorder="1" applyAlignment="1">
      <alignment horizontal="right"/>
    </xf>
    <xf numFmtId="0" fontId="10" fillId="2" borderId="24" xfId="0" applyFont="1" applyFill="1" applyBorder="1" applyAlignment="1">
      <alignment horizontal="right"/>
    </xf>
    <xf numFmtId="0" fontId="10" fillId="2" borderId="23" xfId="0" applyFont="1" applyFill="1" applyBorder="1" applyAlignment="1">
      <alignment horizontal="center"/>
    </xf>
    <xf numFmtId="4" fontId="11" fillId="2" borderId="24" xfId="0" applyNumberFormat="1" applyFont="1" applyFill="1" applyBorder="1" applyAlignment="1">
      <alignment horizontal="right"/>
    </xf>
    <xf numFmtId="4" fontId="11" fillId="2" borderId="44" xfId="0" applyNumberFormat="1" applyFont="1" applyFill="1" applyBorder="1" applyAlignment="1">
      <alignment horizontal="right"/>
    </xf>
    <xf numFmtId="0" fontId="8" fillId="0" borderId="38" xfId="0" applyFont="1" applyBorder="1"/>
    <xf numFmtId="0" fontId="8" fillId="0" borderId="21" xfId="0" applyFont="1" applyBorder="1"/>
    <xf numFmtId="0" fontId="8" fillId="0" borderId="31" xfId="0" applyFont="1" applyBorder="1"/>
    <xf numFmtId="3" fontId="8" fillId="0" borderId="37" xfId="0" applyNumberFormat="1" applyFont="1" applyBorder="1" applyAlignment="1">
      <alignment horizontal="right"/>
    </xf>
    <xf numFmtId="165" fontId="8" fillId="0" borderId="15" xfId="0" applyNumberFormat="1" applyFont="1" applyBorder="1" applyAlignment="1">
      <alignment horizontal="right"/>
    </xf>
    <xf numFmtId="3" fontId="8" fillId="0" borderId="18" xfId="0" applyNumberFormat="1" applyFont="1" applyBorder="1" applyAlignment="1">
      <alignment horizontal="right"/>
    </xf>
    <xf numFmtId="4" fontId="8" fillId="0" borderId="21" xfId="0" applyNumberFormat="1" applyFont="1" applyBorder="1" applyAlignment="1">
      <alignment horizontal="right"/>
    </xf>
    <xf numFmtId="3" fontId="8" fillId="0" borderId="31" xfId="0" applyNumberFormat="1" applyFont="1" applyBorder="1" applyAlignment="1">
      <alignment horizontal="right"/>
    </xf>
    <xf numFmtId="0" fontId="0" fillId="2" borderId="39" xfId="0" applyFill="1" applyBorder="1"/>
    <xf numFmtId="0" fontId="7" fillId="2" borderId="42" xfId="0" applyFont="1" applyFill="1" applyBorder="1"/>
    <xf numFmtId="0" fontId="0" fillId="2" borderId="42" xfId="0" applyFill="1" applyBorder="1"/>
    <xf numFmtId="4" fontId="0" fillId="2" borderId="48" xfId="0" applyNumberFormat="1" applyFill="1" applyBorder="1"/>
    <xf numFmtId="4" fontId="0" fillId="2" borderId="39" xfId="0" applyNumberFormat="1" applyFill="1" applyBorder="1"/>
    <xf numFmtId="4" fontId="0" fillId="2" borderId="42" xfId="0" applyNumberFormat="1" applyFill="1" applyBorder="1"/>
    <xf numFmtId="3" fontId="3" fillId="0" borderId="0" xfId="0" applyNumberFormat="1" applyFont="1"/>
    <xf numFmtId="4" fontId="3" fillId="0" borderId="0" xfId="0" applyNumberFormat="1" applyFont="1"/>
    <xf numFmtId="0" fontId="13" fillId="0" borderId="0" xfId="1"/>
    <xf numFmtId="0" fontId="15" fillId="0" borderId="0" xfId="1" applyFont="1" applyAlignment="1">
      <alignment horizontal="centerContinuous"/>
    </xf>
    <xf numFmtId="0" fontId="16" fillId="0" borderId="0" xfId="1" applyFont="1" applyAlignment="1">
      <alignment horizontal="centerContinuous"/>
    </xf>
    <xf numFmtId="0" fontId="16" fillId="0" borderId="0" xfId="1" applyFont="1" applyAlignment="1">
      <alignment horizontal="right"/>
    </xf>
    <xf numFmtId="0" fontId="3" fillId="0" borderId="52" xfId="1" applyFont="1" applyBorder="1" applyAlignment="1">
      <alignment horizontal="right"/>
    </xf>
    <xf numFmtId="0" fontId="13" fillId="0" borderId="51" xfId="1" applyBorder="1" applyAlignment="1">
      <alignment horizontal="left"/>
    </xf>
    <xf numFmtId="0" fontId="13" fillId="0" borderId="53" xfId="1" applyBorder="1"/>
    <xf numFmtId="0" fontId="3" fillId="0" borderId="0" xfId="1" applyFont="1"/>
    <xf numFmtId="0" fontId="13" fillId="0" borderId="0" xfId="1" applyFont="1"/>
    <xf numFmtId="0" fontId="13" fillId="0" borderId="0" xfId="1" applyAlignment="1">
      <alignment horizontal="right"/>
    </xf>
    <xf numFmtId="0" fontId="13" fillId="0" borderId="0" xfId="1" applyAlignment="1"/>
    <xf numFmtId="49" fontId="17" fillId="2" borderId="15" xfId="1" applyNumberFormat="1" applyFont="1" applyFill="1" applyBorder="1"/>
    <xf numFmtId="0" fontId="17" fillId="2" borderId="3" xfId="1" applyFont="1" applyFill="1" applyBorder="1" applyAlignment="1">
      <alignment horizontal="center"/>
    </xf>
    <xf numFmtId="0" fontId="17" fillId="2" borderId="3" xfId="1" applyNumberFormat="1" applyFont="1" applyFill="1" applyBorder="1" applyAlignment="1">
      <alignment horizontal="center"/>
    </xf>
    <xf numFmtId="0" fontId="17" fillId="2" borderId="15" xfId="1" applyFont="1" applyFill="1" applyBorder="1" applyAlignment="1">
      <alignment horizontal="center"/>
    </xf>
    <xf numFmtId="0" fontId="17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3" fillId="0" borderId="2" xfId="1" applyBorder="1" applyAlignment="1">
      <alignment horizontal="center"/>
    </xf>
    <xf numFmtId="0" fontId="13" fillId="0" borderId="2" xfId="1" applyNumberFormat="1" applyBorder="1" applyAlignment="1">
      <alignment horizontal="right"/>
    </xf>
    <xf numFmtId="0" fontId="13" fillId="0" borderId="3" xfId="1" applyNumberFormat="1" applyBorder="1"/>
    <xf numFmtId="0" fontId="13" fillId="0" borderId="6" xfId="1" applyNumberFormat="1" applyFill="1" applyBorder="1"/>
    <xf numFmtId="0" fontId="13" fillId="0" borderId="8" xfId="1" applyNumberFormat="1" applyFill="1" applyBorder="1"/>
    <xf numFmtId="0" fontId="13" fillId="0" borderId="6" xfId="1" applyFill="1" applyBorder="1"/>
    <xf numFmtId="0" fontId="13" fillId="0" borderId="8" xfId="1" applyFill="1" applyBorder="1"/>
    <xf numFmtId="0" fontId="18" fillId="0" borderId="0" xfId="1" applyFont="1"/>
    <xf numFmtId="0" fontId="12" fillId="0" borderId="16" xfId="1" applyFont="1" applyBorder="1" applyAlignment="1">
      <alignment horizontal="center" vertical="top"/>
    </xf>
    <xf numFmtId="49" fontId="12" fillId="0" borderId="16" xfId="1" applyNumberFormat="1" applyFont="1" applyBorder="1" applyAlignment="1">
      <alignment horizontal="left" vertical="top"/>
    </xf>
    <xf numFmtId="0" fontId="12" fillId="0" borderId="16" xfId="1" applyFont="1" applyBorder="1" applyAlignment="1">
      <alignment vertical="top" wrapText="1"/>
    </xf>
    <xf numFmtId="49" fontId="19" fillId="0" borderId="16" xfId="1" applyNumberFormat="1" applyFont="1" applyBorder="1" applyAlignment="1">
      <alignment horizontal="center" shrinkToFit="1"/>
    </xf>
    <xf numFmtId="4" fontId="19" fillId="0" borderId="16" xfId="1" applyNumberFormat="1" applyFont="1" applyBorder="1" applyAlignment="1">
      <alignment horizontal="right"/>
    </xf>
    <xf numFmtId="4" fontId="19" fillId="0" borderId="16" xfId="1" applyNumberFormat="1" applyFont="1" applyBorder="1"/>
    <xf numFmtId="168" fontId="12" fillId="0" borderId="16" xfId="1" applyNumberFormat="1" applyFont="1" applyBorder="1"/>
    <xf numFmtId="4" fontId="12" fillId="0" borderId="8" xfId="1" applyNumberFormat="1" applyFont="1" applyBorder="1"/>
    <xf numFmtId="0" fontId="20" fillId="0" borderId="0" xfId="1" applyFont="1"/>
    <xf numFmtId="0" fontId="3" fillId="0" borderId="17" xfId="1" applyFont="1" applyBorder="1" applyAlignment="1">
      <alignment horizontal="center"/>
    </xf>
    <xf numFmtId="49" fontId="3" fillId="0" borderId="17" xfId="1" applyNumberFormat="1" applyFont="1" applyBorder="1" applyAlignment="1">
      <alignment horizontal="left"/>
    </xf>
    <xf numFmtId="4" fontId="13" fillId="0" borderId="5" xfId="1" applyNumberFormat="1" applyBorder="1"/>
    <xf numFmtId="0" fontId="23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" fontId="24" fillId="6" borderId="65" xfId="1" applyNumberFormat="1" applyFont="1" applyFill="1" applyBorder="1" applyAlignment="1">
      <alignment horizontal="right" wrapText="1"/>
    </xf>
    <xf numFmtId="0" fontId="24" fillId="6" borderId="4" xfId="1" applyFont="1" applyFill="1" applyBorder="1" applyAlignment="1">
      <alignment horizontal="left" wrapText="1"/>
    </xf>
    <xf numFmtId="0" fontId="24" fillId="0" borderId="5" xfId="0" applyFont="1" applyBorder="1" applyAlignment="1">
      <alignment horizontal="right"/>
    </xf>
    <xf numFmtId="0" fontId="13" fillId="0" borderId="4" xfId="1" applyBorder="1"/>
    <xf numFmtId="0" fontId="13" fillId="0" borderId="0" xfId="1" applyBorder="1"/>
    <xf numFmtId="0" fontId="13" fillId="2" borderId="15" xfId="1" applyFill="1" applyBorder="1" applyAlignment="1">
      <alignment horizontal="center"/>
    </xf>
    <xf numFmtId="49" fontId="26" fillId="2" borderId="15" xfId="1" applyNumberFormat="1" applyFont="1" applyFill="1" applyBorder="1" applyAlignment="1">
      <alignment horizontal="left"/>
    </xf>
    <xf numFmtId="0" fontId="26" fillId="2" borderId="1" xfId="1" applyFont="1" applyFill="1" applyBorder="1"/>
    <xf numFmtId="0" fontId="13" fillId="2" borderId="2" xfId="1" applyFill="1" applyBorder="1" applyAlignment="1">
      <alignment horizontal="center"/>
    </xf>
    <xf numFmtId="4" fontId="13" fillId="2" borderId="2" xfId="1" applyNumberFormat="1" applyFill="1" applyBorder="1" applyAlignment="1">
      <alignment horizontal="right"/>
    </xf>
    <xf numFmtId="4" fontId="13" fillId="2" borderId="3" xfId="1" applyNumberFormat="1" applyFill="1" applyBorder="1" applyAlignment="1">
      <alignment horizontal="right"/>
    </xf>
    <xf numFmtId="4" fontId="7" fillId="2" borderId="15" xfId="1" applyNumberFormat="1" applyFont="1" applyFill="1" applyBorder="1"/>
    <xf numFmtId="0" fontId="13" fillId="2" borderId="2" xfId="1" applyFill="1" applyBorder="1"/>
    <xf numFmtId="4" fontId="7" fillId="2" borderId="3" xfId="1" applyNumberFormat="1" applyFont="1" applyFill="1" applyBorder="1"/>
    <xf numFmtId="3" fontId="13" fillId="0" borderId="0" xfId="1" applyNumberFormat="1"/>
    <xf numFmtId="0" fontId="27" fillId="0" borderId="0" xfId="1" applyFont="1" applyAlignment="1"/>
    <xf numFmtId="0" fontId="28" fillId="0" borderId="0" xfId="1" applyFont="1" applyBorder="1"/>
    <xf numFmtId="3" fontId="28" fillId="0" borderId="0" xfId="1" applyNumberFormat="1" applyFont="1" applyBorder="1" applyAlignment="1">
      <alignment horizontal="right"/>
    </xf>
    <xf numFmtId="4" fontId="28" fillId="0" borderId="0" xfId="1" applyNumberFormat="1" applyFont="1" applyBorder="1"/>
    <xf numFmtId="0" fontId="27" fillId="0" borderId="0" xfId="1" applyFont="1" applyBorder="1" applyAlignment="1"/>
    <xf numFmtId="0" fontId="13" fillId="0" borderId="0" xfId="1" applyBorder="1" applyAlignment="1">
      <alignment horizontal="right"/>
    </xf>
    <xf numFmtId="49" fontId="3" fillId="0" borderId="28" xfId="0" applyNumberFormat="1" applyFont="1" applyBorder="1"/>
    <xf numFmtId="3" fontId="8" fillId="0" borderId="5" xfId="0" applyNumberFormat="1" applyFont="1" applyBorder="1"/>
    <xf numFmtId="3" fontId="8" fillId="0" borderId="17" xfId="0" applyNumberFormat="1" applyFont="1" applyBorder="1"/>
    <xf numFmtId="3" fontId="8" fillId="0" borderId="61" xfId="0" applyNumberFormat="1" applyFont="1" applyBorder="1"/>
    <xf numFmtId="4" fontId="0" fillId="0" borderId="7" xfId="0" applyNumberFormat="1" applyBorder="1" applyAlignment="1">
      <alignment horizontal="right" vertical="center"/>
    </xf>
    <xf numFmtId="4" fontId="0" fillId="0" borderId="8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0" borderId="5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4" fontId="0" fillId="0" borderId="11" xfId="0" applyNumberFormat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left" vertical="top" wrapText="1"/>
    </xf>
    <xf numFmtId="0" fontId="9" fillId="0" borderId="15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15" xfId="0" applyFont="1" applyBorder="1" applyAlignment="1">
      <alignment horizontal="center"/>
    </xf>
    <xf numFmtId="0" fontId="0" fillId="0" borderId="39" xfId="0" applyBorder="1" applyAlignment="1">
      <alignment horizontal="center" shrinkToFit="1"/>
    </xf>
    <xf numFmtId="0" fontId="0" fillId="0" borderId="40" xfId="0" applyBorder="1" applyAlignment="1">
      <alignment horizontal="center" shrinkToFit="1"/>
    </xf>
    <xf numFmtId="167" fontId="0" fillId="0" borderId="1" xfId="0" applyNumberFormat="1" applyBorder="1" applyAlignment="1">
      <alignment horizontal="right" indent="2"/>
    </xf>
    <xf numFmtId="167" fontId="0" fillId="0" borderId="30" xfId="0" applyNumberFormat="1" applyBorder="1" applyAlignment="1">
      <alignment horizontal="right" indent="2"/>
    </xf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13" fillId="0" borderId="49" xfId="1" applyFont="1" applyBorder="1" applyAlignment="1">
      <alignment horizontal="center"/>
    </xf>
    <xf numFmtId="0" fontId="13" fillId="0" borderId="50" xfId="1" applyFont="1" applyBorder="1" applyAlignment="1">
      <alignment horizontal="center"/>
    </xf>
    <xf numFmtId="0" fontId="13" fillId="0" borderId="54" xfId="1" applyFont="1" applyBorder="1" applyAlignment="1">
      <alignment horizontal="center"/>
    </xf>
    <xf numFmtId="0" fontId="13" fillId="0" borderId="55" xfId="1" applyFont="1" applyBorder="1" applyAlignment="1">
      <alignment horizontal="center"/>
    </xf>
    <xf numFmtId="0" fontId="13" fillId="0" borderId="57" xfId="1" applyFont="1" applyBorder="1" applyAlignment="1">
      <alignment horizontal="left"/>
    </xf>
    <xf numFmtId="0" fontId="13" fillId="0" borderId="56" xfId="1" applyFont="1" applyBorder="1" applyAlignment="1">
      <alignment horizontal="left"/>
    </xf>
    <xf numFmtId="0" fontId="13" fillId="0" borderId="58" xfId="1" applyFont="1" applyBorder="1" applyAlignment="1">
      <alignment horizontal="left"/>
    </xf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0" fontId="21" fillId="6" borderId="4" xfId="1" applyNumberFormat="1" applyFont="1" applyFill="1" applyBorder="1" applyAlignment="1">
      <alignment horizontal="left" wrapText="1" indent="1"/>
    </xf>
    <xf numFmtId="0" fontId="22" fillId="0" borderId="0" xfId="0" applyNumberFormat="1" applyFont="1"/>
    <xf numFmtId="0" fontId="22" fillId="0" borderId="5" xfId="0" applyNumberFormat="1" applyFont="1" applyBorder="1"/>
    <xf numFmtId="0" fontId="14" fillId="0" borderId="0" xfId="1" applyFont="1" applyAlignment="1">
      <alignment horizontal="center"/>
    </xf>
    <xf numFmtId="49" fontId="13" fillId="0" borderId="54" xfId="1" applyNumberFormat="1" applyFont="1" applyBorder="1" applyAlignment="1">
      <alignment horizontal="center"/>
    </xf>
    <xf numFmtId="0" fontId="13" fillId="0" borderId="57" xfId="1" applyBorder="1" applyAlignment="1">
      <alignment horizontal="center" shrinkToFit="1"/>
    </xf>
    <xf numFmtId="0" fontId="13" fillId="0" borderId="56" xfId="1" applyBorder="1" applyAlignment="1">
      <alignment horizontal="center" shrinkToFit="1"/>
    </xf>
    <xf numFmtId="0" fontId="13" fillId="0" borderId="58" xfId="1" applyBorder="1" applyAlignment="1">
      <alignment horizontal="center" shrinkToFit="1"/>
    </xf>
    <xf numFmtId="49" fontId="24" fillId="6" borderId="63" xfId="1" applyNumberFormat="1" applyFont="1" applyFill="1" applyBorder="1" applyAlignment="1">
      <alignment horizontal="left" wrapText="1"/>
    </xf>
    <xf numFmtId="49" fontId="25" fillId="0" borderId="64" xfId="0" applyNumberFormat="1" applyFont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pageSetUpPr fitToPage="1"/>
  </sheetPr>
  <dimension ref="A1:O71"/>
  <sheetViews>
    <sheetView showGridLines="0" tabSelected="1" topLeftCell="B1" zoomScaleNormal="100" zoomScaleSheetLayoutView="75" workbookViewId="0">
      <selection activeCell="J49" sqref="J49"/>
    </sheetView>
  </sheetViews>
  <sheetFormatPr defaultRowHeight="12.75" x14ac:dyDescent="0.2"/>
  <cols>
    <col min="1" max="1" width="0.5703125" hidden="1" customWidth="1"/>
    <col min="2" max="2" width="7.140625" customWidth="1"/>
    <col min="4" max="4" width="19.7109375" customWidth="1"/>
    <col min="5" max="5" width="6.85546875" customWidth="1"/>
    <col min="6" max="6" width="13.140625" customWidth="1"/>
    <col min="7" max="7" width="12.42578125" style="1" customWidth="1"/>
    <col min="8" max="8" width="13.5703125" customWidth="1"/>
    <col min="9" max="9" width="11.42578125" style="1" customWidth="1"/>
    <col min="10" max="10" width="7" style="1" customWidth="1"/>
    <col min="11" max="15" width="10.7109375" customWidth="1"/>
  </cols>
  <sheetData>
    <row r="1" spans="2:15" ht="12" customHeight="1" x14ac:dyDescent="0.2"/>
    <row r="2" spans="2:15" ht="17.25" customHeight="1" x14ac:dyDescent="0.25">
      <c r="B2" s="2"/>
      <c r="C2" s="3" t="s">
        <v>0</v>
      </c>
      <c r="E2" s="4"/>
      <c r="F2" s="3"/>
      <c r="G2" s="5"/>
      <c r="H2" s="6" t="s">
        <v>1</v>
      </c>
      <c r="I2" s="7">
        <f ca="1">TODAY()</f>
        <v>42853</v>
      </c>
      <c r="K2" s="2"/>
    </row>
    <row r="3" spans="2:15" ht="6" customHeight="1" x14ac:dyDescent="0.2">
      <c r="C3" s="8"/>
      <c r="D3" s="9" t="s">
        <v>2</v>
      </c>
    </row>
    <row r="4" spans="2:15" ht="4.5" customHeight="1" x14ac:dyDescent="0.2"/>
    <row r="5" spans="2:15" ht="13.5" customHeight="1" x14ac:dyDescent="0.25">
      <c r="C5" s="10" t="s">
        <v>3</v>
      </c>
      <c r="D5" s="11"/>
      <c r="E5" s="12"/>
      <c r="F5" s="13"/>
      <c r="G5" s="14"/>
      <c r="H5" s="13"/>
      <c r="I5" s="14"/>
      <c r="O5" s="7"/>
    </row>
    <row r="7" spans="2:15" x14ac:dyDescent="0.2">
      <c r="C7" s="15" t="s">
        <v>4</v>
      </c>
      <c r="D7" s="16"/>
      <c r="H7" s="17" t="s">
        <v>5</v>
      </c>
      <c r="J7" s="16"/>
      <c r="K7" s="16"/>
    </row>
    <row r="8" spans="2:15" x14ac:dyDescent="0.2">
      <c r="D8" s="16"/>
      <c r="H8" s="17" t="s">
        <v>6</v>
      </c>
      <c r="J8" s="16"/>
      <c r="K8" s="16"/>
    </row>
    <row r="9" spans="2:15" x14ac:dyDescent="0.2">
      <c r="C9" s="17"/>
      <c r="D9" s="16"/>
      <c r="H9" s="17"/>
      <c r="J9" s="16"/>
    </row>
    <row r="10" spans="2:15" x14ac:dyDescent="0.2">
      <c r="H10" s="17"/>
      <c r="J10" s="16"/>
    </row>
    <row r="11" spans="2:15" x14ac:dyDescent="0.2">
      <c r="C11" s="15" t="s">
        <v>7</v>
      </c>
      <c r="D11" s="16"/>
      <c r="H11" s="17" t="s">
        <v>5</v>
      </c>
      <c r="J11" s="16"/>
      <c r="K11" s="16"/>
    </row>
    <row r="12" spans="2:15" x14ac:dyDescent="0.2">
      <c r="D12" s="16"/>
      <c r="H12" s="17" t="s">
        <v>6</v>
      </c>
      <c r="J12" s="16"/>
      <c r="K12" s="16"/>
    </row>
    <row r="13" spans="2:15" ht="12" customHeight="1" x14ac:dyDescent="0.2">
      <c r="C13" s="17"/>
      <c r="D13" s="16"/>
      <c r="J13" s="17"/>
    </row>
    <row r="14" spans="2:15" ht="24.75" customHeight="1" x14ac:dyDescent="0.2">
      <c r="C14" s="18" t="s">
        <v>8</v>
      </c>
      <c r="H14" s="18" t="s">
        <v>9</v>
      </c>
      <c r="J14" s="17"/>
    </row>
    <row r="15" spans="2:15" ht="12.75" customHeight="1" x14ac:dyDescent="0.2">
      <c r="J15" s="17"/>
    </row>
    <row r="16" spans="2:15" ht="28.5" customHeight="1" x14ac:dyDescent="0.2">
      <c r="C16" s="18" t="s">
        <v>10</v>
      </c>
      <c r="H16" s="18" t="s">
        <v>10</v>
      </c>
    </row>
    <row r="17" spans="2:12" ht="25.5" customHeight="1" x14ac:dyDescent="0.2"/>
    <row r="18" spans="2:12" ht="13.5" customHeight="1" x14ac:dyDescent="0.2">
      <c r="B18" s="19"/>
      <c r="C18" s="20"/>
      <c r="D18" s="20"/>
      <c r="E18" s="21"/>
      <c r="F18" s="22"/>
      <c r="G18" s="23"/>
      <c r="H18" s="24"/>
      <c r="I18" s="23"/>
      <c r="J18" s="25" t="s">
        <v>11</v>
      </c>
      <c r="K18" s="26"/>
    </row>
    <row r="19" spans="2:12" ht="15" customHeight="1" x14ac:dyDescent="0.2">
      <c r="B19" s="27" t="s">
        <v>12</v>
      </c>
      <c r="C19" s="28"/>
      <c r="D19" s="29">
        <v>15</v>
      </c>
      <c r="E19" s="30" t="s">
        <v>13</v>
      </c>
      <c r="F19" s="31"/>
      <c r="G19" s="32"/>
      <c r="H19" s="32"/>
      <c r="I19" s="299">
        <f>ROUND(G31,0)</f>
        <v>0</v>
      </c>
      <c r="J19" s="300"/>
      <c r="K19" s="33"/>
    </row>
    <row r="20" spans="2:12" x14ac:dyDescent="0.2">
      <c r="B20" s="27" t="s">
        <v>14</v>
      </c>
      <c r="C20" s="28"/>
      <c r="D20" s="29">
        <f>SazbaDPH1</f>
        <v>15</v>
      </c>
      <c r="E20" s="30" t="s">
        <v>13</v>
      </c>
      <c r="F20" s="34"/>
      <c r="G20" s="35"/>
      <c r="H20" s="35"/>
      <c r="I20" s="301">
        <f>ROUND(I19*D20/100,0)</f>
        <v>0</v>
      </c>
      <c r="J20" s="302"/>
      <c r="K20" s="36"/>
    </row>
    <row r="21" spans="2:12" x14ac:dyDescent="0.2">
      <c r="B21" s="27" t="s">
        <v>12</v>
      </c>
      <c r="C21" s="28"/>
      <c r="D21" s="29">
        <v>21</v>
      </c>
      <c r="E21" s="30" t="s">
        <v>13</v>
      </c>
      <c r="F21" s="34"/>
      <c r="G21" s="35"/>
      <c r="H21" s="35"/>
      <c r="I21" s="301">
        <f>ROUND(H31,0)</f>
        <v>0</v>
      </c>
      <c r="J21" s="302"/>
      <c r="K21" s="36"/>
    </row>
    <row r="22" spans="2:12" ht="13.5" thickBot="1" x14ac:dyDescent="0.25">
      <c r="B22" s="27" t="s">
        <v>14</v>
      </c>
      <c r="C22" s="28"/>
      <c r="D22" s="29">
        <f>SazbaDPH2</f>
        <v>21</v>
      </c>
      <c r="E22" s="30" t="s">
        <v>13</v>
      </c>
      <c r="F22" s="37"/>
      <c r="G22" s="38"/>
      <c r="H22" s="38"/>
      <c r="I22" s="303">
        <f>ROUND(I21*D21/100,0)</f>
        <v>0</v>
      </c>
      <c r="J22" s="304"/>
      <c r="K22" s="36"/>
    </row>
    <row r="23" spans="2:12" ht="16.5" thickBot="1" x14ac:dyDescent="0.25">
      <c r="B23" s="39" t="s">
        <v>15</v>
      </c>
      <c r="C23" s="40"/>
      <c r="D23" s="40"/>
      <c r="E23" s="41"/>
      <c r="F23" s="42"/>
      <c r="G23" s="43"/>
      <c r="H23" s="43"/>
      <c r="I23" s="305">
        <f>SUM(I19:I22)</f>
        <v>0</v>
      </c>
      <c r="J23" s="306"/>
      <c r="K23" s="44"/>
    </row>
    <row r="26" spans="2:12" ht="1.5" customHeight="1" x14ac:dyDescent="0.2"/>
    <row r="27" spans="2:12" ht="15.75" customHeight="1" x14ac:dyDescent="0.25">
      <c r="B27" s="12" t="s">
        <v>16</v>
      </c>
      <c r="C27" s="45"/>
      <c r="D27" s="45"/>
      <c r="E27" s="45"/>
      <c r="F27" s="45"/>
      <c r="G27" s="45"/>
      <c r="H27" s="45"/>
      <c r="I27" s="45"/>
      <c r="J27" s="45"/>
      <c r="K27" s="45"/>
      <c r="L27" s="46"/>
    </row>
    <row r="28" spans="2:12" ht="5.25" customHeight="1" x14ac:dyDescent="0.2">
      <c r="L28" s="46"/>
    </row>
    <row r="29" spans="2:12" ht="24" customHeight="1" x14ac:dyDescent="0.2">
      <c r="B29" s="47" t="s">
        <v>17</v>
      </c>
      <c r="C29" s="48"/>
      <c r="D29" s="48"/>
      <c r="E29" s="49"/>
      <c r="F29" s="50" t="s">
        <v>18</v>
      </c>
      <c r="G29" s="51" t="str">
        <f>CONCATENATE("Základ DPH ",SazbaDPH1," %")</f>
        <v>Základ DPH 15 %</v>
      </c>
      <c r="H29" s="50" t="str">
        <f>CONCATENATE("Základ DPH ",SazbaDPH2," %")</f>
        <v>Základ DPH 21 %</v>
      </c>
      <c r="I29" s="50" t="s">
        <v>19</v>
      </c>
      <c r="J29" s="50" t="s">
        <v>13</v>
      </c>
    </row>
    <row r="30" spans="2:12" x14ac:dyDescent="0.2">
      <c r="B30" s="52" t="s">
        <v>103</v>
      </c>
      <c r="C30" s="53" t="s">
        <v>234</v>
      </c>
      <c r="D30" s="54"/>
      <c r="E30" s="55"/>
      <c r="F30" s="56">
        <f>G30+H30+I30</f>
        <v>0</v>
      </c>
      <c r="G30" s="57">
        <v>0</v>
      </c>
      <c r="H30" s="58">
        <f>H39</f>
        <v>0</v>
      </c>
      <c r="I30" s="59">
        <f t="shared" ref="I30" si="0">(G30*SazbaDPH1)/100+(H30*SazbaDPH2)/100</f>
        <v>0</v>
      </c>
      <c r="J30" s="60" t="str">
        <f t="shared" ref="J30" si="1">IF(CelkemObjekty=0,"",F30/CelkemObjekty*100)</f>
        <v/>
      </c>
    </row>
    <row r="31" spans="2:12" ht="17.25" customHeight="1" x14ac:dyDescent="0.2">
      <c r="B31" s="66" t="s">
        <v>20</v>
      </c>
      <c r="C31" s="67"/>
      <c r="D31" s="68"/>
      <c r="E31" s="69"/>
      <c r="F31" s="70">
        <f>SUM(F30:F30)</f>
        <v>0</v>
      </c>
      <c r="G31" s="70">
        <f>SUM(G30:G30)</f>
        <v>0</v>
      </c>
      <c r="H31" s="70">
        <f>SUM(H30:H30)</f>
        <v>0</v>
      </c>
      <c r="I31" s="70">
        <f>SUM(I30:I30)</f>
        <v>0</v>
      </c>
      <c r="J31" s="71" t="str">
        <f t="shared" ref="J31" si="2">IF(CelkemObjekty=0,"",F31/CelkemObjekty*100)</f>
        <v/>
      </c>
    </row>
    <row r="32" spans="2:12" x14ac:dyDescent="0.2">
      <c r="B32" s="72"/>
      <c r="C32" s="72"/>
      <c r="D32" s="72"/>
      <c r="E32" s="72"/>
      <c r="F32" s="72"/>
      <c r="G32" s="72"/>
      <c r="H32" s="72"/>
      <c r="I32" s="72"/>
      <c r="J32" s="72"/>
      <c r="K32" s="72"/>
    </row>
    <row r="33" spans="2:11" ht="9.75" customHeight="1" x14ac:dyDescent="0.2">
      <c r="B33" s="72"/>
      <c r="C33" s="72"/>
      <c r="D33" s="72"/>
      <c r="E33" s="72"/>
      <c r="F33" s="72"/>
      <c r="G33" s="72"/>
      <c r="H33" s="72"/>
      <c r="I33" s="72"/>
      <c r="J33" s="72"/>
      <c r="K33" s="72"/>
    </row>
    <row r="34" spans="2:11" ht="7.5" customHeight="1" x14ac:dyDescent="0.2">
      <c r="B34" s="72"/>
      <c r="C34" s="72"/>
      <c r="D34" s="72"/>
      <c r="E34" s="72"/>
      <c r="F34" s="72"/>
      <c r="G34" s="72"/>
      <c r="H34" s="72"/>
      <c r="I34" s="72"/>
      <c r="J34" s="72"/>
      <c r="K34" s="72"/>
    </row>
    <row r="35" spans="2:11" ht="18" x14ac:dyDescent="0.25">
      <c r="B35" s="12" t="s">
        <v>21</v>
      </c>
      <c r="C35" s="45"/>
      <c r="D35" s="45"/>
      <c r="E35" s="45"/>
      <c r="F35" s="45"/>
      <c r="G35" s="45"/>
      <c r="H35" s="45"/>
      <c r="I35" s="45"/>
      <c r="J35" s="45"/>
      <c r="K35" s="72"/>
    </row>
    <row r="36" spans="2:11" x14ac:dyDescent="0.2">
      <c r="K36" s="72"/>
    </row>
    <row r="37" spans="2:11" ht="25.5" x14ac:dyDescent="0.2">
      <c r="B37" s="73" t="s">
        <v>22</v>
      </c>
      <c r="C37" s="74" t="s">
        <v>23</v>
      </c>
      <c r="D37" s="48"/>
      <c r="E37" s="49"/>
      <c r="F37" s="50" t="s">
        <v>18</v>
      </c>
      <c r="G37" s="51" t="str">
        <f>CONCATENATE("Základ DPH ",SazbaDPH1," %")</f>
        <v>Základ DPH 15 %</v>
      </c>
      <c r="H37" s="50" t="str">
        <f>CONCATENATE("Základ DPH ",SazbaDPH2," %")</f>
        <v>Základ DPH 21 %</v>
      </c>
      <c r="I37" s="51" t="s">
        <v>19</v>
      </c>
      <c r="J37" s="50" t="s">
        <v>13</v>
      </c>
    </row>
    <row r="38" spans="2:11" x14ac:dyDescent="0.2">
      <c r="B38" s="75" t="s">
        <v>103</v>
      </c>
      <c r="C38" s="53" t="s">
        <v>234</v>
      </c>
      <c r="D38" s="54"/>
      <c r="E38" s="55"/>
      <c r="F38" s="56">
        <f>G38+H38+I38</f>
        <v>0</v>
      </c>
      <c r="G38" s="57">
        <v>0</v>
      </c>
      <c r="H38" s="58">
        <f>'M02 D.1.4b KL'!C23</f>
        <v>0</v>
      </c>
      <c r="I38" s="64">
        <f t="shared" ref="I38" si="3">(G38*SazbaDPH1)/100+(H38*SazbaDPH2)/100</f>
        <v>0</v>
      </c>
      <c r="J38" s="60" t="str">
        <f t="shared" ref="J38" si="4">IF(CelkemObjekty=0,"",F38/CelkemObjekty*100)</f>
        <v/>
      </c>
    </row>
    <row r="39" spans="2:11" x14ac:dyDescent="0.2">
      <c r="B39" s="66" t="s">
        <v>20</v>
      </c>
      <c r="C39" s="67"/>
      <c r="D39" s="68"/>
      <c r="E39" s="69"/>
      <c r="F39" s="70">
        <f>SUM(F38:F38)</f>
        <v>0</v>
      </c>
      <c r="G39" s="76">
        <f>SUM(G38:G38)</f>
        <v>0</v>
      </c>
      <c r="H39" s="70">
        <f>SUM(H38:H38)</f>
        <v>0</v>
      </c>
      <c r="I39" s="76">
        <f>SUM(I38:I38)</f>
        <v>0</v>
      </c>
      <c r="J39" s="71" t="str">
        <f t="shared" ref="J39" si="5">IF(CelkemObjekty=0,"",F39/CelkemObjekty*100)</f>
        <v/>
      </c>
    </row>
    <row r="40" spans="2:11" ht="9" customHeight="1" x14ac:dyDescent="0.2"/>
    <row r="41" spans="2:11" ht="6" customHeight="1" x14ac:dyDescent="0.2"/>
    <row r="42" spans="2:11" ht="3" customHeight="1" x14ac:dyDescent="0.2"/>
    <row r="43" spans="2:11" ht="6.75" customHeight="1" x14ac:dyDescent="0.2"/>
    <row r="44" spans="2:11" ht="20.25" customHeight="1" x14ac:dyDescent="0.25">
      <c r="B44" s="12" t="s">
        <v>24</v>
      </c>
      <c r="C44" s="45"/>
      <c r="D44" s="45"/>
      <c r="E44" s="45"/>
      <c r="F44" s="45"/>
      <c r="G44" s="45"/>
      <c r="H44" s="45"/>
      <c r="I44" s="45"/>
      <c r="J44" s="45"/>
    </row>
    <row r="45" spans="2:11" ht="9" customHeight="1" x14ac:dyDescent="0.2"/>
    <row r="46" spans="2:11" x14ac:dyDescent="0.2">
      <c r="B46" s="47" t="s">
        <v>25</v>
      </c>
      <c r="C46" s="48"/>
      <c r="D46" s="48"/>
      <c r="E46" s="50" t="s">
        <v>13</v>
      </c>
      <c r="F46" s="50" t="s">
        <v>26</v>
      </c>
      <c r="G46" s="51" t="s">
        <v>27</v>
      </c>
      <c r="H46" s="50" t="s">
        <v>28</v>
      </c>
      <c r="I46" s="51" t="s">
        <v>29</v>
      </c>
      <c r="J46" s="77" t="s">
        <v>30</v>
      </c>
    </row>
    <row r="47" spans="2:11" x14ac:dyDescent="0.2">
      <c r="B47" s="52" t="s">
        <v>105</v>
      </c>
      <c r="C47" s="53" t="s">
        <v>106</v>
      </c>
      <c r="D47" s="54"/>
      <c r="E47" s="78">
        <v>0</v>
      </c>
      <c r="F47" s="58">
        <v>0</v>
      </c>
      <c r="G47" s="79">
        <v>0</v>
      </c>
      <c r="H47" s="58">
        <v>0</v>
      </c>
      <c r="I47" s="79">
        <v>0</v>
      </c>
      <c r="J47" s="58">
        <v>0</v>
      </c>
    </row>
    <row r="48" spans="2:11" x14ac:dyDescent="0.2">
      <c r="B48" s="61" t="s">
        <v>121</v>
      </c>
      <c r="C48" s="62" t="s">
        <v>122</v>
      </c>
      <c r="D48" s="63"/>
      <c r="E48" s="80">
        <v>0</v>
      </c>
      <c r="F48" s="65">
        <v>0</v>
      </c>
      <c r="G48" s="81">
        <v>0</v>
      </c>
      <c r="H48" s="65">
        <v>0</v>
      </c>
      <c r="I48" s="81">
        <v>0</v>
      </c>
      <c r="J48" s="65">
        <v>0</v>
      </c>
    </row>
    <row r="49" spans="2:10" x14ac:dyDescent="0.2">
      <c r="B49" s="61" t="s">
        <v>135</v>
      </c>
      <c r="C49" s="62" t="s">
        <v>136</v>
      </c>
      <c r="D49" s="63"/>
      <c r="E49" s="80">
        <v>0</v>
      </c>
      <c r="F49" s="65">
        <v>0</v>
      </c>
      <c r="G49" s="81">
        <v>0</v>
      </c>
      <c r="H49" s="65">
        <v>0</v>
      </c>
      <c r="I49" s="81">
        <v>0</v>
      </c>
      <c r="J49" s="65">
        <v>0</v>
      </c>
    </row>
    <row r="50" spans="2:10" x14ac:dyDescent="0.2">
      <c r="B50" s="61" t="s">
        <v>156</v>
      </c>
      <c r="C50" s="62" t="s">
        <v>157</v>
      </c>
      <c r="D50" s="63"/>
      <c r="E50" s="80">
        <v>0</v>
      </c>
      <c r="F50" s="65">
        <v>0</v>
      </c>
      <c r="G50" s="81">
        <v>0</v>
      </c>
      <c r="H50" s="65">
        <v>0</v>
      </c>
      <c r="I50" s="81">
        <v>0</v>
      </c>
      <c r="J50" s="65">
        <v>0</v>
      </c>
    </row>
    <row r="51" spans="2:10" x14ac:dyDescent="0.2">
      <c r="B51" s="61" t="s">
        <v>185</v>
      </c>
      <c r="C51" s="62" t="s">
        <v>186</v>
      </c>
      <c r="D51" s="63"/>
      <c r="E51" s="80">
        <v>0</v>
      </c>
      <c r="F51" s="65">
        <v>0</v>
      </c>
      <c r="G51" s="81">
        <v>0</v>
      </c>
      <c r="H51" s="65">
        <v>0</v>
      </c>
      <c r="I51" s="81">
        <v>0</v>
      </c>
      <c r="J51" s="65">
        <v>0</v>
      </c>
    </row>
    <row r="52" spans="2:10" x14ac:dyDescent="0.2">
      <c r="B52" s="66" t="s">
        <v>20</v>
      </c>
      <c r="C52" s="67"/>
      <c r="D52" s="68"/>
      <c r="E52" s="82" t="str">
        <f t="shared" ref="E52" si="6">IF(SUM(SoucetDilu)=0,"",SUM(F52:J52)/SUM(SoucetDilu)*100)</f>
        <v/>
      </c>
      <c r="F52" s="70">
        <f>SUM(F47:F51)</f>
        <v>0</v>
      </c>
      <c r="G52" s="76">
        <f>SUM(G47:G51)</f>
        <v>0</v>
      </c>
      <c r="H52" s="70">
        <f>SUM(H47:H51)</f>
        <v>0</v>
      </c>
      <c r="I52" s="76">
        <f>SUM(I47:I51)</f>
        <v>0</v>
      </c>
      <c r="J52" s="70">
        <f>SUM(J47:J51)</f>
        <v>0</v>
      </c>
    </row>
    <row r="54" spans="2:10" ht="2.25" customHeight="1" x14ac:dyDescent="0.2"/>
    <row r="55" spans="2:10" ht="1.5" customHeight="1" x14ac:dyDescent="0.2"/>
    <row r="56" spans="2:10" ht="0.75" customHeight="1" x14ac:dyDescent="0.2"/>
    <row r="57" spans="2:10" ht="0.75" customHeight="1" x14ac:dyDescent="0.2"/>
    <row r="58" spans="2:10" ht="0.75" customHeight="1" x14ac:dyDescent="0.2"/>
    <row r="59" spans="2:10" ht="18" x14ac:dyDescent="0.25">
      <c r="B59" s="12" t="s">
        <v>31</v>
      </c>
      <c r="C59" s="45"/>
      <c r="D59" s="45"/>
      <c r="E59" s="45"/>
      <c r="F59" s="45"/>
      <c r="G59" s="45"/>
      <c r="H59" s="45"/>
      <c r="I59" s="45"/>
      <c r="J59" s="45"/>
    </row>
    <row r="61" spans="2:10" x14ac:dyDescent="0.2">
      <c r="B61" s="47" t="s">
        <v>32</v>
      </c>
      <c r="C61" s="48"/>
      <c r="D61" s="48"/>
      <c r="E61" s="83"/>
      <c r="F61" s="84"/>
      <c r="G61" s="51"/>
      <c r="H61" s="50" t="s">
        <v>18</v>
      </c>
      <c r="I61"/>
      <c r="J61"/>
    </row>
    <row r="62" spans="2:10" x14ac:dyDescent="0.2">
      <c r="B62" s="52" t="s">
        <v>222</v>
      </c>
      <c r="C62" s="53"/>
      <c r="D62" s="54"/>
      <c r="E62" s="85"/>
      <c r="F62" s="86"/>
      <c r="G62" s="57"/>
      <c r="H62" s="58">
        <v>0</v>
      </c>
      <c r="I62"/>
      <c r="J62"/>
    </row>
    <row r="63" spans="2:10" x14ac:dyDescent="0.2">
      <c r="B63" s="61" t="s">
        <v>223</v>
      </c>
      <c r="C63" s="62"/>
      <c r="D63" s="63"/>
      <c r="E63" s="87"/>
      <c r="F63" s="88"/>
      <c r="G63" s="64"/>
      <c r="H63" s="65">
        <v>0</v>
      </c>
      <c r="I63"/>
      <c r="J63"/>
    </row>
    <row r="64" spans="2:10" x14ac:dyDescent="0.2">
      <c r="B64" s="61" t="s">
        <v>224</v>
      </c>
      <c r="C64" s="62"/>
      <c r="D64" s="63"/>
      <c r="E64" s="87"/>
      <c r="F64" s="88"/>
      <c r="G64" s="64"/>
      <c r="H64" s="65">
        <v>0</v>
      </c>
      <c r="I64"/>
      <c r="J64"/>
    </row>
    <row r="65" spans="2:10" x14ac:dyDescent="0.2">
      <c r="B65" s="61" t="s">
        <v>225</v>
      </c>
      <c r="C65" s="62"/>
      <c r="D65" s="63"/>
      <c r="E65" s="87"/>
      <c r="F65" s="88"/>
      <c r="G65" s="64"/>
      <c r="H65" s="65">
        <v>0</v>
      </c>
      <c r="I65"/>
      <c r="J65"/>
    </row>
    <row r="66" spans="2:10" x14ac:dyDescent="0.2">
      <c r="B66" s="61" t="s">
        <v>226</v>
      </c>
      <c r="C66" s="62"/>
      <c r="D66" s="63"/>
      <c r="E66" s="87"/>
      <c r="F66" s="88"/>
      <c r="G66" s="64"/>
      <c r="H66" s="65">
        <v>0</v>
      </c>
      <c r="I66"/>
      <c r="J66"/>
    </row>
    <row r="67" spans="2:10" x14ac:dyDescent="0.2">
      <c r="B67" s="61" t="s">
        <v>227</v>
      </c>
      <c r="C67" s="62"/>
      <c r="D67" s="63"/>
      <c r="E67" s="87"/>
      <c r="F67" s="88"/>
      <c r="G67" s="64"/>
      <c r="H67" s="65">
        <v>0</v>
      </c>
      <c r="I67"/>
      <c r="J67"/>
    </row>
    <row r="68" spans="2:10" x14ac:dyDescent="0.2">
      <c r="B68" s="61" t="s">
        <v>228</v>
      </c>
      <c r="C68" s="62"/>
      <c r="D68" s="63"/>
      <c r="E68" s="87"/>
      <c r="F68" s="88"/>
      <c r="G68" s="64"/>
      <c r="H68" s="65">
        <v>0</v>
      </c>
      <c r="I68"/>
      <c r="J68"/>
    </row>
    <row r="69" spans="2:10" x14ac:dyDescent="0.2">
      <c r="B69" s="61" t="s">
        <v>229</v>
      </c>
      <c r="C69" s="62"/>
      <c r="D69" s="63"/>
      <c r="E69" s="87"/>
      <c r="F69" s="88"/>
      <c r="G69" s="64"/>
      <c r="H69" s="65">
        <v>0</v>
      </c>
      <c r="I69"/>
      <c r="J69"/>
    </row>
    <row r="70" spans="2:10" x14ac:dyDescent="0.2">
      <c r="B70" s="66" t="s">
        <v>20</v>
      </c>
      <c r="C70" s="67"/>
      <c r="D70" s="68"/>
      <c r="E70" s="89"/>
      <c r="F70" s="90"/>
      <c r="G70" s="76"/>
      <c r="H70" s="70">
        <f>SUM(H62:H69)</f>
        <v>0</v>
      </c>
      <c r="I70"/>
      <c r="J70"/>
    </row>
    <row r="71" spans="2:10" x14ac:dyDescent="0.2">
      <c r="I71"/>
      <c r="J71"/>
    </row>
  </sheetData>
  <sortState ref="B831:K835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zoomScaleNormal="100" workbookViewId="0">
      <selection activeCell="C6" sqref="C6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91" t="s">
        <v>33</v>
      </c>
      <c r="B1" s="92"/>
      <c r="C1" s="92"/>
      <c r="D1" s="92"/>
      <c r="E1" s="92"/>
      <c r="F1" s="92"/>
      <c r="G1" s="92"/>
    </row>
    <row r="2" spans="1:57" ht="12.75" customHeight="1" x14ac:dyDescent="0.2">
      <c r="A2" s="93" t="s">
        <v>34</v>
      </c>
      <c r="B2" s="94"/>
      <c r="C2" s="95" t="s">
        <v>231</v>
      </c>
      <c r="D2" s="95"/>
      <c r="E2" s="94"/>
      <c r="F2" s="96" t="s">
        <v>35</v>
      </c>
      <c r="G2" s="97"/>
    </row>
    <row r="3" spans="1:57" ht="3" hidden="1" customHeight="1" x14ac:dyDescent="0.2">
      <c r="A3" s="98"/>
      <c r="B3" s="99"/>
      <c r="C3" s="100"/>
      <c r="D3" s="100"/>
      <c r="E3" s="99"/>
      <c r="F3" s="101"/>
      <c r="G3" s="102"/>
    </row>
    <row r="4" spans="1:57" ht="12" customHeight="1" x14ac:dyDescent="0.2">
      <c r="A4" s="103" t="s">
        <v>36</v>
      </c>
      <c r="B4" s="99"/>
      <c r="C4" s="100"/>
      <c r="D4" s="100"/>
      <c r="E4" s="99"/>
      <c r="F4" s="101" t="s">
        <v>37</v>
      </c>
      <c r="G4" s="104"/>
    </row>
    <row r="5" spans="1:57" ht="12.95" customHeight="1" x14ac:dyDescent="0.2">
      <c r="A5" s="105" t="s">
        <v>230</v>
      </c>
      <c r="B5" s="106"/>
      <c r="C5" s="107" t="s">
        <v>234</v>
      </c>
      <c r="D5" s="108"/>
      <c r="E5" s="109"/>
      <c r="F5" s="101" t="s">
        <v>38</v>
      </c>
      <c r="G5" s="102"/>
    </row>
    <row r="6" spans="1:57" ht="12.95" customHeight="1" x14ac:dyDescent="0.2">
      <c r="A6" s="103" t="s">
        <v>39</v>
      </c>
      <c r="B6" s="99"/>
      <c r="C6" s="100"/>
      <c r="D6" s="100"/>
      <c r="E6" s="99"/>
      <c r="F6" s="110" t="s">
        <v>40</v>
      </c>
      <c r="G6" s="111">
        <v>0</v>
      </c>
      <c r="O6" s="112"/>
    </row>
    <row r="7" spans="1:57" ht="12.95" customHeight="1" x14ac:dyDescent="0.2">
      <c r="A7" s="113" t="s">
        <v>232</v>
      </c>
      <c r="B7" s="114"/>
      <c r="C7" s="115"/>
      <c r="D7" s="116"/>
      <c r="E7" s="116"/>
      <c r="F7" s="117" t="s">
        <v>41</v>
      </c>
      <c r="G7" s="111">
        <f>IF(G6=0,,ROUND((F30+F32)/G6,1))</f>
        <v>0</v>
      </c>
    </row>
    <row r="8" spans="1:57" x14ac:dyDescent="0.2">
      <c r="A8" s="118" t="s">
        <v>42</v>
      </c>
      <c r="B8" s="101"/>
      <c r="C8" s="308"/>
      <c r="D8" s="308"/>
      <c r="E8" s="309"/>
      <c r="F8" s="119" t="s">
        <v>43</v>
      </c>
      <c r="G8" s="120"/>
      <c r="H8" s="121"/>
      <c r="I8" s="122"/>
    </row>
    <row r="9" spans="1:57" x14ac:dyDescent="0.2">
      <c r="A9" s="118" t="s">
        <v>44</v>
      </c>
      <c r="B9" s="101"/>
      <c r="C9" s="308"/>
      <c r="D9" s="308"/>
      <c r="E9" s="309"/>
      <c r="F9" s="101"/>
      <c r="G9" s="123"/>
      <c r="H9" s="124"/>
    </row>
    <row r="10" spans="1:57" x14ac:dyDescent="0.2">
      <c r="A10" s="118" t="s">
        <v>45</v>
      </c>
      <c r="B10" s="101"/>
      <c r="C10" s="308"/>
      <c r="D10" s="308"/>
      <c r="E10" s="308"/>
      <c r="F10" s="125"/>
      <c r="G10" s="126"/>
      <c r="H10" s="127"/>
    </row>
    <row r="11" spans="1:57" ht="13.5" customHeight="1" x14ac:dyDescent="0.2">
      <c r="A11" s="118" t="s">
        <v>46</v>
      </c>
      <c r="B11" s="101"/>
      <c r="C11" s="308"/>
      <c r="D11" s="308"/>
      <c r="E11" s="308"/>
      <c r="F11" s="128" t="s">
        <v>47</v>
      </c>
      <c r="G11" s="129"/>
      <c r="H11" s="124"/>
      <c r="BA11" s="130"/>
      <c r="BB11" s="130"/>
      <c r="BC11" s="130"/>
      <c r="BD11" s="130"/>
      <c r="BE11" s="130"/>
    </row>
    <row r="12" spans="1:57" ht="12.75" customHeight="1" x14ac:dyDescent="0.2">
      <c r="A12" s="131" t="s">
        <v>48</v>
      </c>
      <c r="B12" s="99"/>
      <c r="C12" s="310"/>
      <c r="D12" s="310"/>
      <c r="E12" s="310"/>
      <c r="F12" s="132" t="s">
        <v>49</v>
      </c>
      <c r="G12" s="133"/>
      <c r="H12" s="124"/>
    </row>
    <row r="13" spans="1:57" ht="28.5" customHeight="1" thickBot="1" x14ac:dyDescent="0.25">
      <c r="A13" s="134" t="s">
        <v>50</v>
      </c>
      <c r="B13" s="135"/>
      <c r="C13" s="135"/>
      <c r="D13" s="135"/>
      <c r="E13" s="136"/>
      <c r="F13" s="136"/>
      <c r="G13" s="137"/>
      <c r="H13" s="124"/>
    </row>
    <row r="14" spans="1:57" ht="17.25" customHeight="1" thickBot="1" x14ac:dyDescent="0.25">
      <c r="A14" s="138" t="s">
        <v>51</v>
      </c>
      <c r="B14" s="139"/>
      <c r="C14" s="140"/>
      <c r="D14" s="141" t="s">
        <v>52</v>
      </c>
      <c r="E14" s="142"/>
      <c r="F14" s="142"/>
      <c r="G14" s="140"/>
    </row>
    <row r="15" spans="1:57" ht="15.95" customHeight="1" x14ac:dyDescent="0.2">
      <c r="A15" s="143"/>
      <c r="B15" s="144" t="s">
        <v>53</v>
      </c>
      <c r="C15" s="145">
        <f>'M02 D.1.4b Rek'!E12</f>
        <v>0</v>
      </c>
      <c r="D15" s="146" t="str">
        <f>'M02 D.1.4b Rek'!A17</f>
        <v>Ztížené výrobní podmínky</v>
      </c>
      <c r="E15" s="147"/>
      <c r="F15" s="148"/>
      <c r="G15" s="145">
        <f>'M02 D.1.4b Rek'!I17</f>
        <v>0</v>
      </c>
    </row>
    <row r="16" spans="1:57" ht="15.95" customHeight="1" x14ac:dyDescent="0.2">
      <c r="A16" s="143" t="s">
        <v>54</v>
      </c>
      <c r="B16" s="144" t="s">
        <v>55</v>
      </c>
      <c r="C16" s="145">
        <f>'M02 D.1.4b Rek'!F12</f>
        <v>0</v>
      </c>
      <c r="D16" s="149" t="str">
        <f>'M02 D.1.4b Rek'!A18</f>
        <v>Oborová přirážka</v>
      </c>
      <c r="E16" s="150"/>
      <c r="F16" s="151"/>
      <c r="G16" s="145">
        <f>'M02 D.1.4b Rek'!I18</f>
        <v>0</v>
      </c>
    </row>
    <row r="17" spans="1:7" ht="15.95" customHeight="1" x14ac:dyDescent="0.2">
      <c r="A17" s="143" t="s">
        <v>56</v>
      </c>
      <c r="B17" s="144" t="s">
        <v>57</v>
      </c>
      <c r="C17" s="145">
        <f>'M02 D.1.4b Rek'!H12</f>
        <v>0</v>
      </c>
      <c r="D17" s="149" t="str">
        <f>'M02 D.1.4b Rek'!A19</f>
        <v>Přesun stavebních kapacit</v>
      </c>
      <c r="E17" s="150"/>
      <c r="F17" s="151"/>
      <c r="G17" s="145">
        <f>'M02 D.1.4b Rek'!I19</f>
        <v>0</v>
      </c>
    </row>
    <row r="18" spans="1:7" ht="15.95" customHeight="1" x14ac:dyDescent="0.2">
      <c r="A18" s="152" t="s">
        <v>58</v>
      </c>
      <c r="B18" s="153" t="s">
        <v>59</v>
      </c>
      <c r="C18" s="145">
        <f>'M02 D.1.4b Rek'!G12</f>
        <v>0</v>
      </c>
      <c r="D18" s="149" t="str">
        <f>'M02 D.1.4b Rek'!A20</f>
        <v>Mimostaveništní doprava</v>
      </c>
      <c r="E18" s="150"/>
      <c r="F18" s="151"/>
      <c r="G18" s="145">
        <f>'M02 D.1.4b Rek'!I20</f>
        <v>0</v>
      </c>
    </row>
    <row r="19" spans="1:7" ht="15.95" customHeight="1" x14ac:dyDescent="0.2">
      <c r="A19" s="154" t="s">
        <v>60</v>
      </c>
      <c r="B19" s="144"/>
      <c r="C19" s="145">
        <f>SUM(C15:C18)</f>
        <v>0</v>
      </c>
      <c r="D19" s="155" t="str">
        <f>'M02 D.1.4b Rek'!A21</f>
        <v>Zařízení staveniště</v>
      </c>
      <c r="E19" s="150"/>
      <c r="F19" s="151"/>
      <c r="G19" s="145">
        <f>'M02 D.1.4b Rek'!I21</f>
        <v>0</v>
      </c>
    </row>
    <row r="20" spans="1:7" ht="15.95" customHeight="1" x14ac:dyDescent="0.2">
      <c r="A20" s="154"/>
      <c r="B20" s="144"/>
      <c r="C20" s="145"/>
      <c r="D20" s="149" t="str">
        <f>'M02 D.1.4b Rek'!A22</f>
        <v>Provoz investora</v>
      </c>
      <c r="E20" s="150"/>
      <c r="F20" s="151"/>
      <c r="G20" s="145">
        <f>'M02 D.1.4b Rek'!I22</f>
        <v>0</v>
      </c>
    </row>
    <row r="21" spans="1:7" ht="15.95" customHeight="1" x14ac:dyDescent="0.2">
      <c r="A21" s="154" t="s">
        <v>30</v>
      </c>
      <c r="B21" s="144"/>
      <c r="C21" s="145">
        <f>'M02 D.1.4b Rek'!I12</f>
        <v>0</v>
      </c>
      <c r="D21" s="149" t="str">
        <f>'M02 D.1.4b Rek'!A23</f>
        <v>Kompletační činnost (IČD)</v>
      </c>
      <c r="E21" s="150"/>
      <c r="F21" s="151"/>
      <c r="G21" s="145">
        <f>'M02 D.1.4b Rek'!I23</f>
        <v>0</v>
      </c>
    </row>
    <row r="22" spans="1:7" ht="15.95" customHeight="1" x14ac:dyDescent="0.2">
      <c r="A22" s="156" t="s">
        <v>61</v>
      </c>
      <c r="B22" s="124"/>
      <c r="C22" s="145">
        <f>C19+C21</f>
        <v>0</v>
      </c>
      <c r="D22" s="149" t="s">
        <v>62</v>
      </c>
      <c r="E22" s="150"/>
      <c r="F22" s="151"/>
      <c r="G22" s="145">
        <f>G23-SUM(G15:G21)</f>
        <v>0</v>
      </c>
    </row>
    <row r="23" spans="1:7" ht="15.95" customHeight="1" thickBot="1" x14ac:dyDescent="0.25">
      <c r="A23" s="311" t="s">
        <v>63</v>
      </c>
      <c r="B23" s="312"/>
      <c r="C23" s="157">
        <f>C22+G23</f>
        <v>0</v>
      </c>
      <c r="D23" s="158" t="s">
        <v>64</v>
      </c>
      <c r="E23" s="159"/>
      <c r="F23" s="160"/>
      <c r="G23" s="145">
        <f>'M02 D.1.4b Rek'!H25</f>
        <v>0</v>
      </c>
    </row>
    <row r="24" spans="1:7" x14ac:dyDescent="0.2">
      <c r="A24" s="161" t="s">
        <v>65</v>
      </c>
      <c r="B24" s="162"/>
      <c r="C24" s="163"/>
      <c r="D24" s="162" t="s">
        <v>66</v>
      </c>
      <c r="E24" s="162"/>
      <c r="F24" s="164" t="s">
        <v>67</v>
      </c>
      <c r="G24" s="165"/>
    </row>
    <row r="25" spans="1:7" x14ac:dyDescent="0.2">
      <c r="A25" s="156" t="s">
        <v>68</v>
      </c>
      <c r="B25" s="124"/>
      <c r="C25" s="166"/>
      <c r="D25" s="124" t="s">
        <v>68</v>
      </c>
      <c r="F25" s="167" t="s">
        <v>68</v>
      </c>
      <c r="G25" s="168"/>
    </row>
    <row r="26" spans="1:7" ht="37.5" customHeight="1" x14ac:dyDescent="0.2">
      <c r="A26" s="156" t="s">
        <v>69</v>
      </c>
      <c r="B26" s="169"/>
      <c r="C26" s="166"/>
      <c r="D26" s="124" t="s">
        <v>69</v>
      </c>
      <c r="F26" s="167" t="s">
        <v>69</v>
      </c>
      <c r="G26" s="168"/>
    </row>
    <row r="27" spans="1:7" x14ac:dyDescent="0.2">
      <c r="A27" s="156"/>
      <c r="B27" s="170"/>
      <c r="C27" s="166"/>
      <c r="D27" s="124"/>
      <c r="F27" s="167"/>
      <c r="G27" s="168"/>
    </row>
    <row r="28" spans="1:7" x14ac:dyDescent="0.2">
      <c r="A28" s="156" t="s">
        <v>70</v>
      </c>
      <c r="B28" s="124"/>
      <c r="C28" s="166"/>
      <c r="D28" s="167" t="s">
        <v>71</v>
      </c>
      <c r="E28" s="166"/>
      <c r="F28" s="171" t="s">
        <v>71</v>
      </c>
      <c r="G28" s="168"/>
    </row>
    <row r="29" spans="1:7" ht="69" customHeight="1" x14ac:dyDescent="0.2">
      <c r="A29" s="156"/>
      <c r="B29" s="124"/>
      <c r="C29" s="172"/>
      <c r="D29" s="173"/>
      <c r="E29" s="172"/>
      <c r="F29" s="124"/>
      <c r="G29" s="168"/>
    </row>
    <row r="30" spans="1:7" x14ac:dyDescent="0.2">
      <c r="A30" s="174" t="s">
        <v>12</v>
      </c>
      <c r="B30" s="175"/>
      <c r="C30" s="176">
        <v>21</v>
      </c>
      <c r="D30" s="175" t="s">
        <v>72</v>
      </c>
      <c r="E30" s="177"/>
      <c r="F30" s="313">
        <f>ROUND(C23-F32,0)</f>
        <v>0</v>
      </c>
      <c r="G30" s="314"/>
    </row>
    <row r="31" spans="1:7" x14ac:dyDescent="0.2">
      <c r="A31" s="174" t="s">
        <v>73</v>
      </c>
      <c r="B31" s="175"/>
      <c r="C31" s="176">
        <f>C30</f>
        <v>21</v>
      </c>
      <c r="D31" s="175" t="s">
        <v>74</v>
      </c>
      <c r="E31" s="177"/>
      <c r="F31" s="313">
        <f>ROUND(PRODUCT(F30,C31/100),1)</f>
        <v>0</v>
      </c>
      <c r="G31" s="314"/>
    </row>
    <row r="32" spans="1:7" x14ac:dyDescent="0.2">
      <c r="A32" s="174" t="s">
        <v>12</v>
      </c>
      <c r="B32" s="175"/>
      <c r="C32" s="176">
        <v>0</v>
      </c>
      <c r="D32" s="175" t="s">
        <v>74</v>
      </c>
      <c r="E32" s="177"/>
      <c r="F32" s="313">
        <v>0</v>
      </c>
      <c r="G32" s="314"/>
    </row>
    <row r="33" spans="1:8" x14ac:dyDescent="0.2">
      <c r="A33" s="174" t="s">
        <v>73</v>
      </c>
      <c r="B33" s="178"/>
      <c r="C33" s="179">
        <f>C32</f>
        <v>0</v>
      </c>
      <c r="D33" s="175" t="s">
        <v>74</v>
      </c>
      <c r="E33" s="151"/>
      <c r="F33" s="313">
        <f>ROUND(PRODUCT(F32,C33/100),1)</f>
        <v>0</v>
      </c>
      <c r="G33" s="314"/>
    </row>
    <row r="34" spans="1:8" s="183" customFormat="1" ht="19.5" customHeight="1" thickBot="1" x14ac:dyDescent="0.3">
      <c r="A34" s="180" t="s">
        <v>75</v>
      </c>
      <c r="B34" s="181"/>
      <c r="C34" s="181"/>
      <c r="D34" s="181"/>
      <c r="E34" s="182"/>
      <c r="F34" s="315">
        <f>CEILING(SUM(F30:F33),IF(SUM(F30:F33)&gt;=0,1,-1))</f>
        <v>0</v>
      </c>
      <c r="G34" s="316"/>
    </row>
    <row r="36" spans="1:8" x14ac:dyDescent="0.2">
      <c r="A36" s="1" t="s">
        <v>76</v>
      </c>
      <c r="B36" s="1"/>
      <c r="C36" s="1"/>
      <c r="D36" s="1"/>
      <c r="E36" s="1"/>
      <c r="F36" s="1"/>
      <c r="G36" s="1"/>
      <c r="H36" t="s">
        <v>2</v>
      </c>
    </row>
    <row r="37" spans="1:8" ht="14.25" customHeight="1" x14ac:dyDescent="0.2">
      <c r="A37" s="1"/>
      <c r="B37" s="307"/>
      <c r="C37" s="307"/>
      <c r="D37" s="307"/>
      <c r="E37" s="307"/>
      <c r="F37" s="307"/>
      <c r="G37" s="307"/>
      <c r="H37" t="s">
        <v>2</v>
      </c>
    </row>
    <row r="38" spans="1:8" ht="12.75" customHeight="1" x14ac:dyDescent="0.2">
      <c r="A38" s="184"/>
      <c r="B38" s="307"/>
      <c r="C38" s="307"/>
      <c r="D38" s="307"/>
      <c r="E38" s="307"/>
      <c r="F38" s="307"/>
      <c r="G38" s="307"/>
      <c r="H38" t="s">
        <v>2</v>
      </c>
    </row>
    <row r="39" spans="1:8" x14ac:dyDescent="0.2">
      <c r="A39" s="184"/>
      <c r="B39" s="307"/>
      <c r="C39" s="307"/>
      <c r="D39" s="307"/>
      <c r="E39" s="307"/>
      <c r="F39" s="307"/>
      <c r="G39" s="307"/>
      <c r="H39" t="s">
        <v>2</v>
      </c>
    </row>
    <row r="40" spans="1:8" x14ac:dyDescent="0.2">
      <c r="A40" s="184"/>
      <c r="B40" s="307"/>
      <c r="C40" s="307"/>
      <c r="D40" s="307"/>
      <c r="E40" s="307"/>
      <c r="F40" s="307"/>
      <c r="G40" s="307"/>
      <c r="H40" t="s">
        <v>2</v>
      </c>
    </row>
    <row r="41" spans="1:8" x14ac:dyDescent="0.2">
      <c r="A41" s="184"/>
      <c r="B41" s="307"/>
      <c r="C41" s="307"/>
      <c r="D41" s="307"/>
      <c r="E41" s="307"/>
      <c r="F41" s="307"/>
      <c r="G41" s="307"/>
      <c r="H41" t="s">
        <v>2</v>
      </c>
    </row>
    <row r="42" spans="1:8" x14ac:dyDescent="0.2">
      <c r="A42" s="184"/>
      <c r="B42" s="307"/>
      <c r="C42" s="307"/>
      <c r="D42" s="307"/>
      <c r="E42" s="307"/>
      <c r="F42" s="307"/>
      <c r="G42" s="307"/>
      <c r="H42" t="s">
        <v>2</v>
      </c>
    </row>
    <row r="43" spans="1:8" x14ac:dyDescent="0.2">
      <c r="A43" s="184"/>
      <c r="B43" s="307"/>
      <c r="C43" s="307"/>
      <c r="D43" s="307"/>
      <c r="E43" s="307"/>
      <c r="F43" s="307"/>
      <c r="G43" s="307"/>
      <c r="H43" t="s">
        <v>2</v>
      </c>
    </row>
    <row r="44" spans="1:8" x14ac:dyDescent="0.2">
      <c r="A44" s="184"/>
      <c r="B44" s="307"/>
      <c r="C44" s="307"/>
      <c r="D44" s="307"/>
      <c r="E44" s="307"/>
      <c r="F44" s="307"/>
      <c r="G44" s="307"/>
      <c r="H44" t="s">
        <v>2</v>
      </c>
    </row>
    <row r="45" spans="1:8" ht="0.75" customHeight="1" x14ac:dyDescent="0.2">
      <c r="A45" s="184"/>
      <c r="B45" s="307"/>
      <c r="C45" s="307"/>
      <c r="D45" s="307"/>
      <c r="E45" s="307"/>
      <c r="F45" s="307"/>
      <c r="G45" s="307"/>
      <c r="H45" t="s">
        <v>2</v>
      </c>
    </row>
    <row r="46" spans="1:8" x14ac:dyDescent="0.2">
      <c r="B46" s="317"/>
      <c r="C46" s="317"/>
      <c r="D46" s="317"/>
      <c r="E46" s="317"/>
      <c r="F46" s="317"/>
      <c r="G46" s="317"/>
    </row>
    <row r="47" spans="1:8" x14ac:dyDescent="0.2">
      <c r="B47" s="317"/>
      <c r="C47" s="317"/>
      <c r="D47" s="317"/>
      <c r="E47" s="317"/>
      <c r="F47" s="317"/>
      <c r="G47" s="317"/>
    </row>
    <row r="48" spans="1:8" x14ac:dyDescent="0.2">
      <c r="B48" s="317"/>
      <c r="C48" s="317"/>
      <c r="D48" s="317"/>
      <c r="E48" s="317"/>
      <c r="F48" s="317"/>
      <c r="G48" s="317"/>
    </row>
    <row r="49" spans="2:7" x14ac:dyDescent="0.2">
      <c r="B49" s="317"/>
      <c r="C49" s="317"/>
      <c r="D49" s="317"/>
      <c r="E49" s="317"/>
      <c r="F49" s="317"/>
      <c r="G49" s="317"/>
    </row>
    <row r="50" spans="2:7" x14ac:dyDescent="0.2">
      <c r="B50" s="317"/>
      <c r="C50" s="317"/>
      <c r="D50" s="317"/>
      <c r="E50" s="317"/>
      <c r="F50" s="317"/>
      <c r="G50" s="317"/>
    </row>
    <row r="51" spans="2:7" x14ac:dyDescent="0.2">
      <c r="B51" s="317"/>
      <c r="C51" s="317"/>
      <c r="D51" s="317"/>
      <c r="E51" s="317"/>
      <c r="F51" s="317"/>
      <c r="G51" s="317"/>
    </row>
    <row r="52" spans="2:7" x14ac:dyDescent="0.2">
      <c r="B52" s="317"/>
      <c r="C52" s="317"/>
      <c r="D52" s="317"/>
      <c r="E52" s="317"/>
      <c r="F52" s="317"/>
      <c r="G52" s="317"/>
    </row>
    <row r="53" spans="2:7" x14ac:dyDescent="0.2">
      <c r="B53" s="317"/>
      <c r="C53" s="317"/>
      <c r="D53" s="317"/>
      <c r="E53" s="317"/>
      <c r="F53" s="317"/>
      <c r="G53" s="317"/>
    </row>
    <row r="54" spans="2:7" x14ac:dyDescent="0.2">
      <c r="B54" s="317"/>
      <c r="C54" s="317"/>
      <c r="D54" s="317"/>
      <c r="E54" s="317"/>
      <c r="F54" s="317"/>
      <c r="G54" s="317"/>
    </row>
    <row r="55" spans="2:7" x14ac:dyDescent="0.2">
      <c r="B55" s="317"/>
      <c r="C55" s="317"/>
      <c r="D55" s="317"/>
      <c r="E55" s="317"/>
      <c r="F55" s="317"/>
      <c r="G55" s="31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6"/>
  <sheetViews>
    <sheetView workbookViewId="0">
      <selection activeCell="N23" sqref="N2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318" t="s">
        <v>3</v>
      </c>
      <c r="B1" s="319"/>
      <c r="C1" s="185" t="s">
        <v>232</v>
      </c>
      <c r="D1" s="186"/>
      <c r="E1" s="187"/>
      <c r="F1" s="186"/>
      <c r="G1" s="188" t="s">
        <v>77</v>
      </c>
      <c r="H1" s="189" t="s">
        <v>104</v>
      </c>
      <c r="I1" s="190"/>
    </row>
    <row r="2" spans="1:57" ht="13.5" thickBot="1" x14ac:dyDescent="0.25">
      <c r="A2" s="320" t="s">
        <v>78</v>
      </c>
      <c r="B2" s="321"/>
      <c r="C2" s="191" t="s">
        <v>233</v>
      </c>
      <c r="D2" s="192"/>
      <c r="E2" s="193"/>
      <c r="F2" s="192"/>
      <c r="G2" s="322" t="s">
        <v>234</v>
      </c>
      <c r="H2" s="323"/>
      <c r="I2" s="324"/>
    </row>
    <row r="3" spans="1:57" ht="13.5" thickTop="1" x14ac:dyDescent="0.2">
      <c r="F3" s="124"/>
    </row>
    <row r="4" spans="1:57" ht="19.5" customHeight="1" x14ac:dyDescent="0.25">
      <c r="A4" s="194" t="s">
        <v>79</v>
      </c>
      <c r="B4" s="195"/>
      <c r="C4" s="195"/>
      <c r="D4" s="195"/>
      <c r="E4" s="196"/>
      <c r="F4" s="195"/>
      <c r="G4" s="195"/>
      <c r="H4" s="195"/>
      <c r="I4" s="195"/>
    </row>
    <row r="5" spans="1:57" ht="13.5" thickBot="1" x14ac:dyDescent="0.25"/>
    <row r="6" spans="1:57" s="124" customFormat="1" ht="13.5" thickBot="1" x14ac:dyDescent="0.25">
      <c r="A6" s="197"/>
      <c r="B6" s="198" t="s">
        <v>80</v>
      </c>
      <c r="C6" s="198"/>
      <c r="D6" s="199"/>
      <c r="E6" s="200" t="s">
        <v>26</v>
      </c>
      <c r="F6" s="201" t="s">
        <v>27</v>
      </c>
      <c r="G6" s="201" t="s">
        <v>28</v>
      </c>
      <c r="H6" s="201" t="s">
        <v>29</v>
      </c>
      <c r="I6" s="202" t="s">
        <v>30</v>
      </c>
    </row>
    <row r="7" spans="1:57" s="124" customFormat="1" x14ac:dyDescent="0.2">
      <c r="A7" s="295" t="str">
        <f>'M02 D.1.4b Pol'!B7</f>
        <v>713</v>
      </c>
      <c r="B7" s="63" t="str">
        <f>'M02 D.1.4b Pol'!C7</f>
        <v>Izolace tepelné</v>
      </c>
      <c r="D7" s="203"/>
      <c r="E7" s="296">
        <f>'M02 D.1.4b Pol'!BA17</f>
        <v>0</v>
      </c>
      <c r="F7" s="297">
        <f>'M02 D.1.4b Pol'!BB17</f>
        <v>0</v>
      </c>
      <c r="G7" s="297">
        <f>'M02 D.1.4b Pol'!BC17</f>
        <v>0</v>
      </c>
      <c r="H7" s="297">
        <f>'M02 D.1.4b Pol'!BD17</f>
        <v>0</v>
      </c>
      <c r="I7" s="298">
        <f>'M02 D.1.4b Pol'!BE17</f>
        <v>0</v>
      </c>
    </row>
    <row r="8" spans="1:57" s="124" customFormat="1" x14ac:dyDescent="0.2">
      <c r="A8" s="295" t="str">
        <f>'M02 D.1.4b Pol'!B18</f>
        <v>730</v>
      </c>
      <c r="B8" s="63" t="str">
        <f>'M02 D.1.4b Pol'!C18</f>
        <v>Ústřední vytápění</v>
      </c>
      <c r="D8" s="203"/>
      <c r="E8" s="296">
        <f>'M02 D.1.4b Pol'!BA24</f>
        <v>0</v>
      </c>
      <c r="F8" s="297">
        <f>'M02 D.1.4b Pol'!BB24</f>
        <v>0</v>
      </c>
      <c r="G8" s="297">
        <f>'M02 D.1.4b Pol'!BC24</f>
        <v>0</v>
      </c>
      <c r="H8" s="297">
        <f>'M02 D.1.4b Pol'!BD24</f>
        <v>0</v>
      </c>
      <c r="I8" s="298">
        <f>'M02 D.1.4b Pol'!BE24</f>
        <v>0</v>
      </c>
    </row>
    <row r="9" spans="1:57" s="124" customFormat="1" x14ac:dyDescent="0.2">
      <c r="A9" s="295" t="str">
        <f>'M02 D.1.4b Pol'!B25</f>
        <v>733</v>
      </c>
      <c r="B9" s="63" t="str">
        <f>'M02 D.1.4b Pol'!C25</f>
        <v>Rozvod potrubí</v>
      </c>
      <c r="D9" s="203"/>
      <c r="E9" s="296">
        <f>'M02 D.1.4b Pol'!BA36</f>
        <v>0</v>
      </c>
      <c r="F9" s="297">
        <f>'M02 D.1.4b Pol'!BB36</f>
        <v>0</v>
      </c>
      <c r="G9" s="297">
        <f>'M02 D.1.4b Pol'!BC36</f>
        <v>0</v>
      </c>
      <c r="H9" s="297">
        <f>'M02 D.1.4b Pol'!BD36</f>
        <v>0</v>
      </c>
      <c r="I9" s="298">
        <f>'M02 D.1.4b Pol'!BE36</f>
        <v>0</v>
      </c>
    </row>
    <row r="10" spans="1:57" s="124" customFormat="1" x14ac:dyDescent="0.2">
      <c r="A10" s="295" t="str">
        <f>'M02 D.1.4b Pol'!B37</f>
        <v>734</v>
      </c>
      <c r="B10" s="63" t="str">
        <f>'M02 D.1.4b Pol'!C37</f>
        <v>Armatury</v>
      </c>
      <c r="D10" s="203"/>
      <c r="E10" s="296">
        <f>'M02 D.1.4b Pol'!BA54</f>
        <v>0</v>
      </c>
      <c r="F10" s="297">
        <f>'M02 D.1.4b Pol'!BB54</f>
        <v>0</v>
      </c>
      <c r="G10" s="297">
        <f>'M02 D.1.4b Pol'!BC54</f>
        <v>0</v>
      </c>
      <c r="H10" s="297">
        <f>'M02 D.1.4b Pol'!BD54</f>
        <v>0</v>
      </c>
      <c r="I10" s="298">
        <f>'M02 D.1.4b Pol'!BE54</f>
        <v>0</v>
      </c>
    </row>
    <row r="11" spans="1:57" s="124" customFormat="1" ht="13.5" thickBot="1" x14ac:dyDescent="0.25">
      <c r="A11" s="295" t="str">
        <f>'M02 D.1.4b Pol'!B55</f>
        <v>735</v>
      </c>
      <c r="B11" s="63" t="str">
        <f>'M02 D.1.4b Pol'!C55</f>
        <v>Otopná tělesa</v>
      </c>
      <c r="D11" s="203"/>
      <c r="E11" s="296">
        <f>'M02 D.1.4b Pol'!BA89</f>
        <v>0</v>
      </c>
      <c r="F11" s="297">
        <f>'M02 D.1.4b Pol'!BB89</f>
        <v>0</v>
      </c>
      <c r="G11" s="297">
        <f>'M02 D.1.4b Pol'!BC89</f>
        <v>0</v>
      </c>
      <c r="H11" s="297">
        <f>'M02 D.1.4b Pol'!BD89</f>
        <v>0</v>
      </c>
      <c r="I11" s="298">
        <f>'M02 D.1.4b Pol'!BE89</f>
        <v>0</v>
      </c>
    </row>
    <row r="12" spans="1:57" s="13" customFormat="1" ht="13.5" thickBot="1" x14ac:dyDescent="0.25">
      <c r="A12" s="204"/>
      <c r="B12" s="205" t="s">
        <v>81</v>
      </c>
      <c r="C12" s="205"/>
      <c r="D12" s="206"/>
      <c r="E12" s="207">
        <f>SUM(E7:E11)</f>
        <v>0</v>
      </c>
      <c r="F12" s="208">
        <f>SUM(F7:F11)</f>
        <v>0</v>
      </c>
      <c r="G12" s="208">
        <f>SUM(G7:G11)</f>
        <v>0</v>
      </c>
      <c r="H12" s="208">
        <f>SUM(H7:H11)</f>
        <v>0</v>
      </c>
      <c r="I12" s="209">
        <f>SUM(I7:I11)</f>
        <v>0</v>
      </c>
    </row>
    <row r="13" spans="1:57" x14ac:dyDescent="0.2">
      <c r="A13" s="124"/>
      <c r="B13" s="124"/>
      <c r="C13" s="124"/>
      <c r="D13" s="124"/>
      <c r="E13" s="124"/>
      <c r="F13" s="124"/>
      <c r="G13" s="124"/>
      <c r="H13" s="124"/>
      <c r="I13" s="124"/>
    </row>
    <row r="14" spans="1:57" ht="19.5" customHeight="1" x14ac:dyDescent="0.25">
      <c r="A14" s="195" t="s">
        <v>82</v>
      </c>
      <c r="B14" s="195"/>
      <c r="C14" s="195"/>
      <c r="D14" s="195"/>
      <c r="E14" s="195"/>
      <c r="F14" s="195"/>
      <c r="G14" s="210"/>
      <c r="H14" s="195"/>
      <c r="I14" s="195"/>
      <c r="BA14" s="130"/>
      <c r="BB14" s="130"/>
      <c r="BC14" s="130"/>
      <c r="BD14" s="130"/>
      <c r="BE14" s="130"/>
    </row>
    <row r="15" spans="1:57" ht="13.5" thickBot="1" x14ac:dyDescent="0.25"/>
    <row r="16" spans="1:57" x14ac:dyDescent="0.2">
      <c r="A16" s="161" t="s">
        <v>83</v>
      </c>
      <c r="B16" s="162"/>
      <c r="C16" s="162"/>
      <c r="D16" s="211"/>
      <c r="E16" s="212" t="s">
        <v>84</v>
      </c>
      <c r="F16" s="213" t="s">
        <v>13</v>
      </c>
      <c r="G16" s="214" t="s">
        <v>85</v>
      </c>
      <c r="H16" s="215"/>
      <c r="I16" s="216" t="s">
        <v>84</v>
      </c>
    </row>
    <row r="17" spans="1:53" x14ac:dyDescent="0.2">
      <c r="A17" s="217" t="s">
        <v>222</v>
      </c>
      <c r="B17" s="218"/>
      <c r="C17" s="218"/>
      <c r="D17" s="219"/>
      <c r="E17" s="220">
        <v>0</v>
      </c>
      <c r="F17" s="221">
        <v>0</v>
      </c>
      <c r="G17" s="222">
        <v>0</v>
      </c>
      <c r="H17" s="223"/>
      <c r="I17" s="224">
        <f t="shared" ref="I17:I24" si="0">E17+F17*G17/100</f>
        <v>0</v>
      </c>
      <c r="BA17">
        <v>0</v>
      </c>
    </row>
    <row r="18" spans="1:53" x14ac:dyDescent="0.2">
      <c r="A18" s="217" t="s">
        <v>223</v>
      </c>
      <c r="B18" s="218"/>
      <c r="C18" s="218"/>
      <c r="D18" s="219"/>
      <c r="E18" s="220">
        <v>0</v>
      </c>
      <c r="F18" s="221">
        <v>0</v>
      </c>
      <c r="G18" s="222">
        <v>0</v>
      </c>
      <c r="H18" s="223"/>
      <c r="I18" s="224">
        <f t="shared" si="0"/>
        <v>0</v>
      </c>
      <c r="BA18">
        <v>0</v>
      </c>
    </row>
    <row r="19" spans="1:53" x14ac:dyDescent="0.2">
      <c r="A19" s="217" t="s">
        <v>224</v>
      </c>
      <c r="B19" s="218"/>
      <c r="C19" s="218"/>
      <c r="D19" s="219"/>
      <c r="E19" s="220">
        <v>0</v>
      </c>
      <c r="F19" s="221">
        <v>0</v>
      </c>
      <c r="G19" s="222">
        <v>0</v>
      </c>
      <c r="H19" s="223"/>
      <c r="I19" s="224">
        <f t="shared" si="0"/>
        <v>0</v>
      </c>
      <c r="BA19">
        <v>0</v>
      </c>
    </row>
    <row r="20" spans="1:53" x14ac:dyDescent="0.2">
      <c r="A20" s="217" t="s">
        <v>225</v>
      </c>
      <c r="B20" s="218"/>
      <c r="C20" s="218"/>
      <c r="D20" s="219"/>
      <c r="E20" s="220">
        <v>0</v>
      </c>
      <c r="F20" s="221">
        <v>0</v>
      </c>
      <c r="G20" s="222">
        <v>0</v>
      </c>
      <c r="H20" s="223"/>
      <c r="I20" s="224">
        <f t="shared" si="0"/>
        <v>0</v>
      </c>
      <c r="BA20">
        <v>0</v>
      </c>
    </row>
    <row r="21" spans="1:53" x14ac:dyDescent="0.2">
      <c r="A21" s="217" t="s">
        <v>226</v>
      </c>
      <c r="B21" s="218"/>
      <c r="C21" s="218"/>
      <c r="D21" s="219"/>
      <c r="E21" s="220">
        <v>0</v>
      </c>
      <c r="F21" s="221">
        <v>0</v>
      </c>
      <c r="G21" s="222">
        <v>0</v>
      </c>
      <c r="H21" s="223"/>
      <c r="I21" s="224">
        <f t="shared" si="0"/>
        <v>0</v>
      </c>
      <c r="BA21">
        <v>1</v>
      </c>
    </row>
    <row r="22" spans="1:53" x14ac:dyDescent="0.2">
      <c r="A22" s="217" t="s">
        <v>227</v>
      </c>
      <c r="B22" s="218"/>
      <c r="C22" s="218"/>
      <c r="D22" s="219"/>
      <c r="E22" s="220">
        <v>0</v>
      </c>
      <c r="F22" s="221">
        <v>0</v>
      </c>
      <c r="G22" s="222">
        <v>0</v>
      </c>
      <c r="H22" s="223"/>
      <c r="I22" s="224">
        <f t="shared" si="0"/>
        <v>0</v>
      </c>
      <c r="BA22">
        <v>1</v>
      </c>
    </row>
    <row r="23" spans="1:53" x14ac:dyDescent="0.2">
      <c r="A23" s="217" t="s">
        <v>228</v>
      </c>
      <c r="B23" s="218"/>
      <c r="C23" s="218"/>
      <c r="D23" s="219"/>
      <c r="E23" s="220">
        <v>0</v>
      </c>
      <c r="F23" s="221">
        <v>0</v>
      </c>
      <c r="G23" s="222">
        <v>0</v>
      </c>
      <c r="H23" s="223"/>
      <c r="I23" s="224">
        <f t="shared" si="0"/>
        <v>0</v>
      </c>
      <c r="BA23">
        <v>2</v>
      </c>
    </row>
    <row r="24" spans="1:53" x14ac:dyDescent="0.2">
      <c r="A24" s="217" t="s">
        <v>229</v>
      </c>
      <c r="B24" s="218"/>
      <c r="C24" s="218"/>
      <c r="D24" s="219"/>
      <c r="E24" s="220">
        <v>0</v>
      </c>
      <c r="F24" s="221">
        <v>0</v>
      </c>
      <c r="G24" s="222">
        <v>0</v>
      </c>
      <c r="H24" s="223"/>
      <c r="I24" s="224">
        <f t="shared" si="0"/>
        <v>0</v>
      </c>
      <c r="BA24">
        <v>2</v>
      </c>
    </row>
    <row r="25" spans="1:53" ht="13.5" thickBot="1" x14ac:dyDescent="0.25">
      <c r="A25" s="225"/>
      <c r="B25" s="226" t="s">
        <v>86</v>
      </c>
      <c r="C25" s="227"/>
      <c r="D25" s="228"/>
      <c r="E25" s="229"/>
      <c r="F25" s="230"/>
      <c r="G25" s="230"/>
      <c r="H25" s="325">
        <f>SUM(I17:I24)</f>
        <v>0</v>
      </c>
      <c r="I25" s="326"/>
    </row>
    <row r="27" spans="1:53" x14ac:dyDescent="0.2">
      <c r="B27" s="13"/>
      <c r="F27" s="231"/>
      <c r="G27" s="232"/>
      <c r="H27" s="232"/>
      <c r="I27" s="46"/>
    </row>
    <row r="28" spans="1:53" x14ac:dyDescent="0.2">
      <c r="F28" s="231"/>
      <c r="G28" s="232"/>
      <c r="H28" s="232"/>
      <c r="I28" s="46"/>
    </row>
    <row r="29" spans="1:53" x14ac:dyDescent="0.2">
      <c r="F29" s="231"/>
      <c r="G29" s="232"/>
      <c r="H29" s="232"/>
      <c r="I29" s="46"/>
    </row>
    <row r="30" spans="1:53" x14ac:dyDescent="0.2">
      <c r="F30" s="231"/>
      <c r="G30" s="232"/>
      <c r="H30" s="232"/>
      <c r="I30" s="46"/>
    </row>
    <row r="31" spans="1:53" x14ac:dyDescent="0.2">
      <c r="F31" s="231"/>
      <c r="G31" s="232"/>
      <c r="H31" s="232"/>
      <c r="I31" s="46"/>
    </row>
    <row r="32" spans="1:53" x14ac:dyDescent="0.2">
      <c r="F32" s="231"/>
      <c r="G32" s="232"/>
      <c r="H32" s="232"/>
      <c r="I32" s="46"/>
    </row>
    <row r="33" spans="6:9" x14ac:dyDescent="0.2">
      <c r="F33" s="231"/>
      <c r="G33" s="232"/>
      <c r="H33" s="232"/>
      <c r="I33" s="46"/>
    </row>
    <row r="34" spans="6:9" x14ac:dyDescent="0.2">
      <c r="F34" s="231"/>
      <c r="G34" s="232"/>
      <c r="H34" s="232"/>
      <c r="I34" s="46"/>
    </row>
    <row r="35" spans="6:9" x14ac:dyDescent="0.2">
      <c r="F35" s="231"/>
      <c r="G35" s="232"/>
      <c r="H35" s="232"/>
      <c r="I35" s="46"/>
    </row>
    <row r="36" spans="6:9" x14ac:dyDescent="0.2">
      <c r="F36" s="231"/>
      <c r="G36" s="232"/>
      <c r="H36" s="232"/>
      <c r="I36" s="46"/>
    </row>
    <row r="37" spans="6:9" x14ac:dyDescent="0.2">
      <c r="F37" s="231"/>
      <c r="G37" s="232"/>
      <c r="H37" s="232"/>
      <c r="I37" s="46"/>
    </row>
    <row r="38" spans="6:9" x14ac:dyDescent="0.2">
      <c r="F38" s="231"/>
      <c r="G38" s="232"/>
      <c r="H38" s="232"/>
      <c r="I38" s="46"/>
    </row>
    <row r="39" spans="6:9" x14ac:dyDescent="0.2">
      <c r="F39" s="231"/>
      <c r="G39" s="232"/>
      <c r="H39" s="232"/>
      <c r="I39" s="46"/>
    </row>
    <row r="40" spans="6:9" x14ac:dyDescent="0.2">
      <c r="F40" s="231"/>
      <c r="G40" s="232"/>
      <c r="H40" s="232"/>
      <c r="I40" s="46"/>
    </row>
    <row r="41" spans="6:9" x14ac:dyDescent="0.2">
      <c r="F41" s="231"/>
      <c r="G41" s="232"/>
      <c r="H41" s="232"/>
      <c r="I41" s="46"/>
    </row>
    <row r="42" spans="6:9" x14ac:dyDescent="0.2">
      <c r="F42" s="231"/>
      <c r="G42" s="232"/>
      <c r="H42" s="232"/>
      <c r="I42" s="46"/>
    </row>
    <row r="43" spans="6:9" x14ac:dyDescent="0.2">
      <c r="F43" s="231"/>
      <c r="G43" s="232"/>
      <c r="H43" s="232"/>
      <c r="I43" s="46"/>
    </row>
    <row r="44" spans="6:9" x14ac:dyDescent="0.2">
      <c r="F44" s="231"/>
      <c r="G44" s="232"/>
      <c r="H44" s="232"/>
      <c r="I44" s="46"/>
    </row>
    <row r="45" spans="6:9" x14ac:dyDescent="0.2">
      <c r="F45" s="231"/>
      <c r="G45" s="232"/>
      <c r="H45" s="232"/>
      <c r="I45" s="46"/>
    </row>
    <row r="46" spans="6:9" x14ac:dyDescent="0.2">
      <c r="F46" s="231"/>
      <c r="G46" s="232"/>
      <c r="H46" s="232"/>
      <c r="I46" s="46"/>
    </row>
    <row r="47" spans="6:9" x14ac:dyDescent="0.2">
      <c r="F47" s="231"/>
      <c r="G47" s="232"/>
      <c r="H47" s="232"/>
      <c r="I47" s="46"/>
    </row>
    <row r="48" spans="6:9" x14ac:dyDescent="0.2">
      <c r="F48" s="231"/>
      <c r="G48" s="232"/>
      <c r="H48" s="232"/>
      <c r="I48" s="46"/>
    </row>
    <row r="49" spans="6:9" x14ac:dyDescent="0.2">
      <c r="F49" s="231"/>
      <c r="G49" s="232"/>
      <c r="H49" s="232"/>
      <c r="I49" s="46"/>
    </row>
    <row r="50" spans="6:9" x14ac:dyDescent="0.2">
      <c r="F50" s="231"/>
      <c r="G50" s="232"/>
      <c r="H50" s="232"/>
      <c r="I50" s="46"/>
    </row>
    <row r="51" spans="6:9" x14ac:dyDescent="0.2">
      <c r="F51" s="231"/>
      <c r="G51" s="232"/>
      <c r="H51" s="232"/>
      <c r="I51" s="46"/>
    </row>
    <row r="52" spans="6:9" x14ac:dyDescent="0.2">
      <c r="F52" s="231"/>
      <c r="G52" s="232"/>
      <c r="H52" s="232"/>
      <c r="I52" s="46"/>
    </row>
    <row r="53" spans="6:9" x14ac:dyDescent="0.2">
      <c r="F53" s="231"/>
      <c r="G53" s="232"/>
      <c r="H53" s="232"/>
      <c r="I53" s="46"/>
    </row>
    <row r="54" spans="6:9" x14ac:dyDescent="0.2">
      <c r="F54" s="231"/>
      <c r="G54" s="232"/>
      <c r="H54" s="232"/>
      <c r="I54" s="46"/>
    </row>
    <row r="55" spans="6:9" x14ac:dyDescent="0.2">
      <c r="F55" s="231"/>
      <c r="G55" s="232"/>
      <c r="H55" s="232"/>
      <c r="I55" s="46"/>
    </row>
    <row r="56" spans="6:9" x14ac:dyDescent="0.2">
      <c r="F56" s="231"/>
      <c r="G56" s="232"/>
      <c r="H56" s="232"/>
      <c r="I56" s="46"/>
    </row>
    <row r="57" spans="6:9" x14ac:dyDescent="0.2">
      <c r="F57" s="231"/>
      <c r="G57" s="232"/>
      <c r="H57" s="232"/>
      <c r="I57" s="46"/>
    </row>
    <row r="58" spans="6:9" x14ac:dyDescent="0.2">
      <c r="F58" s="231"/>
      <c r="G58" s="232"/>
      <c r="H58" s="232"/>
      <c r="I58" s="46"/>
    </row>
    <row r="59" spans="6:9" x14ac:dyDescent="0.2">
      <c r="F59" s="231"/>
      <c r="G59" s="232"/>
      <c r="H59" s="232"/>
      <c r="I59" s="46"/>
    </row>
    <row r="60" spans="6:9" x14ac:dyDescent="0.2">
      <c r="F60" s="231"/>
      <c r="G60" s="232"/>
      <c r="H60" s="232"/>
      <c r="I60" s="46"/>
    </row>
    <row r="61" spans="6:9" x14ac:dyDescent="0.2">
      <c r="F61" s="231"/>
      <c r="G61" s="232"/>
      <c r="H61" s="232"/>
      <c r="I61" s="46"/>
    </row>
    <row r="62" spans="6:9" x14ac:dyDescent="0.2">
      <c r="F62" s="231"/>
      <c r="G62" s="232"/>
      <c r="H62" s="232"/>
      <c r="I62" s="46"/>
    </row>
    <row r="63" spans="6:9" x14ac:dyDescent="0.2">
      <c r="F63" s="231"/>
      <c r="G63" s="232"/>
      <c r="H63" s="232"/>
      <c r="I63" s="46"/>
    </row>
    <row r="64" spans="6:9" x14ac:dyDescent="0.2">
      <c r="F64" s="231"/>
      <c r="G64" s="232"/>
      <c r="H64" s="232"/>
      <c r="I64" s="46"/>
    </row>
    <row r="65" spans="6:9" x14ac:dyDescent="0.2">
      <c r="F65" s="231"/>
      <c r="G65" s="232"/>
      <c r="H65" s="232"/>
      <c r="I65" s="46"/>
    </row>
    <row r="66" spans="6:9" x14ac:dyDescent="0.2">
      <c r="F66" s="231"/>
      <c r="G66" s="232"/>
      <c r="H66" s="232"/>
      <c r="I66" s="46"/>
    </row>
    <row r="67" spans="6:9" x14ac:dyDescent="0.2">
      <c r="F67" s="231"/>
      <c r="G67" s="232"/>
      <c r="H67" s="232"/>
      <c r="I67" s="46"/>
    </row>
    <row r="68" spans="6:9" x14ac:dyDescent="0.2">
      <c r="F68" s="231"/>
      <c r="G68" s="232"/>
      <c r="H68" s="232"/>
      <c r="I68" s="46"/>
    </row>
    <row r="69" spans="6:9" x14ac:dyDescent="0.2">
      <c r="F69" s="231"/>
      <c r="G69" s="232"/>
      <c r="H69" s="232"/>
      <c r="I69" s="46"/>
    </row>
    <row r="70" spans="6:9" x14ac:dyDescent="0.2">
      <c r="F70" s="231"/>
      <c r="G70" s="232"/>
      <c r="H70" s="232"/>
      <c r="I70" s="46"/>
    </row>
    <row r="71" spans="6:9" x14ac:dyDescent="0.2">
      <c r="F71" s="231"/>
      <c r="G71" s="232"/>
      <c r="H71" s="232"/>
      <c r="I71" s="46"/>
    </row>
    <row r="72" spans="6:9" x14ac:dyDescent="0.2">
      <c r="F72" s="231"/>
      <c r="G72" s="232"/>
      <c r="H72" s="232"/>
      <c r="I72" s="46"/>
    </row>
    <row r="73" spans="6:9" x14ac:dyDescent="0.2">
      <c r="F73" s="231"/>
      <c r="G73" s="232"/>
      <c r="H73" s="232"/>
      <c r="I73" s="46"/>
    </row>
    <row r="74" spans="6:9" x14ac:dyDescent="0.2">
      <c r="F74" s="231"/>
      <c r="G74" s="232"/>
      <c r="H74" s="232"/>
      <c r="I74" s="46"/>
    </row>
    <row r="75" spans="6:9" x14ac:dyDescent="0.2">
      <c r="F75" s="231"/>
      <c r="G75" s="232"/>
      <c r="H75" s="232"/>
      <c r="I75" s="46"/>
    </row>
    <row r="76" spans="6:9" x14ac:dyDescent="0.2">
      <c r="F76" s="231"/>
      <c r="G76" s="232"/>
      <c r="H76" s="232"/>
      <c r="I76" s="46"/>
    </row>
  </sheetData>
  <mergeCells count="4">
    <mergeCell ref="A1:B1"/>
    <mergeCell ref="A2:B2"/>
    <mergeCell ref="G2:I2"/>
    <mergeCell ref="H25:I2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B162"/>
  <sheetViews>
    <sheetView showGridLines="0" showZeros="0" zoomScaleNormal="100" zoomScaleSheetLayoutView="100" workbookViewId="0">
      <selection activeCell="F87" sqref="F87:F88"/>
    </sheetView>
  </sheetViews>
  <sheetFormatPr defaultRowHeight="12.75" x14ac:dyDescent="0.2"/>
  <cols>
    <col min="1" max="1" width="4.42578125" style="233" customWidth="1"/>
    <col min="2" max="2" width="11.5703125" style="233" customWidth="1"/>
    <col min="3" max="3" width="40.42578125" style="233" customWidth="1"/>
    <col min="4" max="4" width="5.5703125" style="233" customWidth="1"/>
    <col min="5" max="5" width="8.5703125" style="242" customWidth="1"/>
    <col min="6" max="6" width="9.85546875" style="233" customWidth="1"/>
    <col min="7" max="7" width="13.85546875" style="233" customWidth="1"/>
    <col min="8" max="8" width="11.7109375" style="233" hidden="1" customWidth="1"/>
    <col min="9" max="9" width="11.5703125" style="233" hidden="1" customWidth="1"/>
    <col min="10" max="10" width="11" style="233" hidden="1" customWidth="1"/>
    <col min="11" max="11" width="10.42578125" style="233" hidden="1" customWidth="1"/>
    <col min="12" max="12" width="75.42578125" style="233" customWidth="1"/>
    <col min="13" max="13" width="45.28515625" style="233" customWidth="1"/>
    <col min="14" max="16384" width="9.140625" style="233"/>
  </cols>
  <sheetData>
    <row r="1" spans="1:80" ht="15.75" x14ac:dyDescent="0.25">
      <c r="A1" s="330" t="s">
        <v>87</v>
      </c>
      <c r="B1" s="330"/>
      <c r="C1" s="330"/>
      <c r="D1" s="330"/>
      <c r="E1" s="330"/>
      <c r="F1" s="330"/>
      <c r="G1" s="330"/>
    </row>
    <row r="2" spans="1:80" ht="14.25" customHeight="1" thickBot="1" x14ac:dyDescent="0.25">
      <c r="B2" s="234"/>
      <c r="C2" s="235"/>
      <c r="D2" s="235"/>
      <c r="E2" s="236"/>
      <c r="F2" s="235"/>
      <c r="G2" s="235"/>
    </row>
    <row r="3" spans="1:80" ht="13.5" thickTop="1" x14ac:dyDescent="0.2">
      <c r="A3" s="318" t="s">
        <v>3</v>
      </c>
      <c r="B3" s="319"/>
      <c r="C3" s="185" t="s">
        <v>232</v>
      </c>
      <c r="D3" s="186"/>
      <c r="E3" s="237" t="s">
        <v>88</v>
      </c>
      <c r="F3" s="238" t="str">
        <f>'M02 D.1.4b Rek'!H1</f>
        <v>D.1.4b</v>
      </c>
      <c r="G3" s="239"/>
    </row>
    <row r="4" spans="1:80" ht="13.5" thickBot="1" x14ac:dyDescent="0.25">
      <c r="A4" s="331" t="s">
        <v>78</v>
      </c>
      <c r="B4" s="321"/>
      <c r="C4" s="191" t="s">
        <v>233</v>
      </c>
      <c r="D4" s="192"/>
      <c r="E4" s="332" t="str">
        <f>'M02 D.1.4b Rek'!G2</f>
        <v>Část JSDH</v>
      </c>
      <c r="F4" s="333"/>
      <c r="G4" s="334"/>
    </row>
    <row r="5" spans="1:80" ht="13.5" thickTop="1" x14ac:dyDescent="0.2">
      <c r="A5" s="240"/>
      <c r="B5" s="241"/>
      <c r="C5" s="241"/>
      <c r="G5" s="243"/>
    </row>
    <row r="6" spans="1:80" ht="27" customHeight="1" x14ac:dyDescent="0.2">
      <c r="A6" s="244" t="s">
        <v>89</v>
      </c>
      <c r="B6" s="245" t="s">
        <v>90</v>
      </c>
      <c r="C6" s="245" t="s">
        <v>91</v>
      </c>
      <c r="D6" s="245" t="s">
        <v>92</v>
      </c>
      <c r="E6" s="246" t="s">
        <v>93</v>
      </c>
      <c r="F6" s="245" t="s">
        <v>94</v>
      </c>
      <c r="G6" s="247" t="s">
        <v>95</v>
      </c>
      <c r="H6" s="248" t="s">
        <v>96</v>
      </c>
      <c r="I6" s="248" t="s">
        <v>97</v>
      </c>
      <c r="J6" s="248" t="s">
        <v>98</v>
      </c>
      <c r="K6" s="248" t="s">
        <v>99</v>
      </c>
    </row>
    <row r="7" spans="1:80" x14ac:dyDescent="0.2">
      <c r="A7" s="249" t="s">
        <v>100</v>
      </c>
      <c r="B7" s="250" t="s">
        <v>105</v>
      </c>
      <c r="C7" s="251" t="s">
        <v>106</v>
      </c>
      <c r="D7" s="252"/>
      <c r="E7" s="253"/>
      <c r="F7" s="253"/>
      <c r="G7" s="254"/>
      <c r="H7" s="255"/>
      <c r="I7" s="256"/>
      <c r="J7" s="257"/>
      <c r="K7" s="258"/>
      <c r="O7" s="259">
        <v>1</v>
      </c>
    </row>
    <row r="8" spans="1:80" ht="22.5" x14ac:dyDescent="0.2">
      <c r="A8" s="260">
        <v>1</v>
      </c>
      <c r="B8" s="261" t="s">
        <v>108</v>
      </c>
      <c r="C8" s="262" t="s">
        <v>109</v>
      </c>
      <c r="D8" s="263" t="s">
        <v>110</v>
      </c>
      <c r="E8" s="264">
        <v>180</v>
      </c>
      <c r="F8" s="264"/>
      <c r="G8" s="265">
        <f>E8*F8</f>
        <v>0</v>
      </c>
      <c r="H8" s="266">
        <v>1.9999999999992199E-5</v>
      </c>
      <c r="I8" s="267">
        <f>E8*H8</f>
        <v>3.5999999999985956E-3</v>
      </c>
      <c r="J8" s="266">
        <v>0</v>
      </c>
      <c r="K8" s="267">
        <f>E8*J8</f>
        <v>0</v>
      </c>
      <c r="O8" s="259">
        <v>2</v>
      </c>
      <c r="AA8" s="233">
        <v>1</v>
      </c>
      <c r="AB8" s="233">
        <v>7</v>
      </c>
      <c r="AC8" s="233">
        <v>7</v>
      </c>
      <c r="AZ8" s="233">
        <v>2</v>
      </c>
      <c r="BA8" s="233">
        <f>IF(AZ8=1,G8,0)</f>
        <v>0</v>
      </c>
      <c r="BB8" s="233">
        <f>IF(AZ8=2,G8,0)</f>
        <v>0</v>
      </c>
      <c r="BC8" s="233">
        <f>IF(AZ8=3,G8,0)</f>
        <v>0</v>
      </c>
      <c r="BD8" s="233">
        <f>IF(AZ8=4,G8,0)</f>
        <v>0</v>
      </c>
      <c r="BE8" s="233">
        <f>IF(AZ8=5,G8,0)</f>
        <v>0</v>
      </c>
      <c r="CA8" s="268">
        <v>1</v>
      </c>
      <c r="CB8" s="268">
        <v>7</v>
      </c>
    </row>
    <row r="9" spans="1:80" x14ac:dyDescent="0.2">
      <c r="A9" s="269"/>
      <c r="B9" s="270"/>
      <c r="C9" s="327" t="s">
        <v>111</v>
      </c>
      <c r="D9" s="328"/>
      <c r="E9" s="328"/>
      <c r="F9" s="328"/>
      <c r="G9" s="329"/>
      <c r="I9" s="271"/>
      <c r="K9" s="271"/>
      <c r="L9" s="272" t="s">
        <v>111</v>
      </c>
      <c r="O9" s="259">
        <v>3</v>
      </c>
    </row>
    <row r="10" spans="1:80" ht="22.5" x14ac:dyDescent="0.2">
      <c r="A10" s="260">
        <v>2</v>
      </c>
      <c r="B10" s="261" t="s">
        <v>112</v>
      </c>
      <c r="C10" s="262" t="s">
        <v>113</v>
      </c>
      <c r="D10" s="263" t="s">
        <v>110</v>
      </c>
      <c r="E10" s="264">
        <v>85</v>
      </c>
      <c r="F10" s="264"/>
      <c r="G10" s="265">
        <f>E10*F10</f>
        <v>0</v>
      </c>
      <c r="H10" s="266">
        <v>1.9999999999992199E-5</v>
      </c>
      <c r="I10" s="267">
        <f>E10*H10</f>
        <v>1.6999999999993368E-3</v>
      </c>
      <c r="J10" s="266">
        <v>0</v>
      </c>
      <c r="K10" s="267">
        <f>E10*J10</f>
        <v>0</v>
      </c>
      <c r="O10" s="259">
        <v>2</v>
      </c>
      <c r="AA10" s="233">
        <v>1</v>
      </c>
      <c r="AB10" s="233">
        <v>7</v>
      </c>
      <c r="AC10" s="233">
        <v>7</v>
      </c>
      <c r="AZ10" s="233">
        <v>2</v>
      </c>
      <c r="BA10" s="233">
        <f>IF(AZ10=1,G10,0)</f>
        <v>0</v>
      </c>
      <c r="BB10" s="233">
        <f>IF(AZ10=2,G10,0)</f>
        <v>0</v>
      </c>
      <c r="BC10" s="233">
        <f>IF(AZ10=3,G10,0)</f>
        <v>0</v>
      </c>
      <c r="BD10" s="233">
        <f>IF(AZ10=4,G10,0)</f>
        <v>0</v>
      </c>
      <c r="BE10" s="233">
        <f>IF(AZ10=5,G10,0)</f>
        <v>0</v>
      </c>
      <c r="CA10" s="268">
        <v>1</v>
      </c>
      <c r="CB10" s="268">
        <v>7</v>
      </c>
    </row>
    <row r="11" spans="1:80" x14ac:dyDescent="0.2">
      <c r="A11" s="269"/>
      <c r="B11" s="270"/>
      <c r="C11" s="327" t="s">
        <v>111</v>
      </c>
      <c r="D11" s="328"/>
      <c r="E11" s="328"/>
      <c r="F11" s="328"/>
      <c r="G11" s="329"/>
      <c r="I11" s="271"/>
      <c r="K11" s="271"/>
      <c r="L11" s="272" t="s">
        <v>111</v>
      </c>
      <c r="O11" s="259">
        <v>3</v>
      </c>
    </row>
    <row r="12" spans="1:80" ht="22.5" x14ac:dyDescent="0.2">
      <c r="A12" s="260">
        <v>3</v>
      </c>
      <c r="B12" s="261" t="s">
        <v>114</v>
      </c>
      <c r="C12" s="262" t="s">
        <v>115</v>
      </c>
      <c r="D12" s="263" t="s">
        <v>110</v>
      </c>
      <c r="E12" s="264">
        <v>65</v>
      </c>
      <c r="F12" s="264"/>
      <c r="G12" s="265">
        <f>E12*F12</f>
        <v>0</v>
      </c>
      <c r="H12" s="266">
        <v>3.9999999999984499E-5</v>
      </c>
      <c r="I12" s="267">
        <f>E12*H12</f>
        <v>2.5999999999989924E-3</v>
      </c>
      <c r="J12" s="266">
        <v>0</v>
      </c>
      <c r="K12" s="267">
        <f>E12*J12</f>
        <v>0</v>
      </c>
      <c r="O12" s="259">
        <v>2</v>
      </c>
      <c r="AA12" s="233">
        <v>1</v>
      </c>
      <c r="AB12" s="233">
        <v>7</v>
      </c>
      <c r="AC12" s="233">
        <v>7</v>
      </c>
      <c r="AZ12" s="233">
        <v>2</v>
      </c>
      <c r="BA12" s="233">
        <f>IF(AZ12=1,G12,0)</f>
        <v>0</v>
      </c>
      <c r="BB12" s="233">
        <f>IF(AZ12=2,G12,0)</f>
        <v>0</v>
      </c>
      <c r="BC12" s="233">
        <f>IF(AZ12=3,G12,0)</f>
        <v>0</v>
      </c>
      <c r="BD12" s="233">
        <f>IF(AZ12=4,G12,0)</f>
        <v>0</v>
      </c>
      <c r="BE12" s="233">
        <f>IF(AZ12=5,G12,0)</f>
        <v>0</v>
      </c>
      <c r="CA12" s="268">
        <v>1</v>
      </c>
      <c r="CB12" s="268">
        <v>7</v>
      </c>
    </row>
    <row r="13" spans="1:80" x14ac:dyDescent="0.2">
      <c r="A13" s="269"/>
      <c r="B13" s="270"/>
      <c r="C13" s="327" t="s">
        <v>111</v>
      </c>
      <c r="D13" s="328"/>
      <c r="E13" s="328"/>
      <c r="F13" s="328"/>
      <c r="G13" s="329"/>
      <c r="I13" s="271"/>
      <c r="K13" s="271"/>
      <c r="L13" s="272" t="s">
        <v>111</v>
      </c>
      <c r="O13" s="259">
        <v>3</v>
      </c>
    </row>
    <row r="14" spans="1:80" ht="22.5" x14ac:dyDescent="0.2">
      <c r="A14" s="260">
        <v>4</v>
      </c>
      <c r="B14" s="261" t="s">
        <v>116</v>
      </c>
      <c r="C14" s="262" t="s">
        <v>117</v>
      </c>
      <c r="D14" s="263" t="s">
        <v>110</v>
      </c>
      <c r="E14" s="264">
        <v>50</v>
      </c>
      <c r="F14" s="264"/>
      <c r="G14" s="265">
        <f>E14*F14</f>
        <v>0</v>
      </c>
      <c r="H14" s="266">
        <v>7.9999999999968998E-5</v>
      </c>
      <c r="I14" s="267">
        <f>E14*H14</f>
        <v>3.9999999999984501E-3</v>
      </c>
      <c r="J14" s="266">
        <v>0</v>
      </c>
      <c r="K14" s="267">
        <f>E14*J14</f>
        <v>0</v>
      </c>
      <c r="O14" s="259">
        <v>2</v>
      </c>
      <c r="AA14" s="233">
        <v>1</v>
      </c>
      <c r="AB14" s="233">
        <v>7</v>
      </c>
      <c r="AC14" s="233">
        <v>7</v>
      </c>
      <c r="AZ14" s="233">
        <v>2</v>
      </c>
      <c r="BA14" s="233">
        <f>IF(AZ14=1,G14,0)</f>
        <v>0</v>
      </c>
      <c r="BB14" s="233">
        <f>IF(AZ14=2,G14,0)</f>
        <v>0</v>
      </c>
      <c r="BC14" s="233">
        <f>IF(AZ14=3,G14,0)</f>
        <v>0</v>
      </c>
      <c r="BD14" s="233">
        <f>IF(AZ14=4,G14,0)</f>
        <v>0</v>
      </c>
      <c r="BE14" s="233">
        <f>IF(AZ14=5,G14,0)</f>
        <v>0</v>
      </c>
      <c r="CA14" s="268">
        <v>1</v>
      </c>
      <c r="CB14" s="268">
        <v>7</v>
      </c>
    </row>
    <row r="15" spans="1:80" x14ac:dyDescent="0.2">
      <c r="A15" s="269"/>
      <c r="B15" s="270"/>
      <c r="C15" s="327" t="s">
        <v>111</v>
      </c>
      <c r="D15" s="328"/>
      <c r="E15" s="328"/>
      <c r="F15" s="328"/>
      <c r="G15" s="329"/>
      <c r="I15" s="271"/>
      <c r="K15" s="271"/>
      <c r="L15" s="272" t="s">
        <v>111</v>
      </c>
      <c r="O15" s="259">
        <v>3</v>
      </c>
    </row>
    <row r="16" spans="1:80" x14ac:dyDescent="0.2">
      <c r="A16" s="260">
        <v>5</v>
      </c>
      <c r="B16" s="261" t="s">
        <v>118</v>
      </c>
      <c r="C16" s="262" t="s">
        <v>119</v>
      </c>
      <c r="D16" s="263" t="s">
        <v>120</v>
      </c>
      <c r="E16" s="264">
        <v>2.5000000000000001E-2</v>
      </c>
      <c r="F16" s="264"/>
      <c r="G16" s="265">
        <f>E16*F16</f>
        <v>0</v>
      </c>
      <c r="H16" s="266">
        <v>0</v>
      </c>
      <c r="I16" s="267">
        <f>E16*H16</f>
        <v>0</v>
      </c>
      <c r="J16" s="266">
        <v>0</v>
      </c>
      <c r="K16" s="267">
        <f>E16*J16</f>
        <v>0</v>
      </c>
      <c r="O16" s="259">
        <v>2</v>
      </c>
      <c r="AA16" s="233">
        <v>1</v>
      </c>
      <c r="AB16" s="233">
        <v>5</v>
      </c>
      <c r="AC16" s="233">
        <v>5</v>
      </c>
      <c r="AZ16" s="233">
        <v>2</v>
      </c>
      <c r="BA16" s="233">
        <f>IF(AZ16=1,G16,0)</f>
        <v>0</v>
      </c>
      <c r="BB16" s="233">
        <f>IF(AZ16=2,G16,0)</f>
        <v>0</v>
      </c>
      <c r="BC16" s="233">
        <f>IF(AZ16=3,G16,0)</f>
        <v>0</v>
      </c>
      <c r="BD16" s="233">
        <f>IF(AZ16=4,G16,0)</f>
        <v>0</v>
      </c>
      <c r="BE16" s="233">
        <f>IF(AZ16=5,G16,0)</f>
        <v>0</v>
      </c>
      <c r="CA16" s="268">
        <v>1</v>
      </c>
      <c r="CB16" s="268">
        <v>5</v>
      </c>
    </row>
    <row r="17" spans="1:80" x14ac:dyDescent="0.2">
      <c r="A17" s="279"/>
      <c r="B17" s="280" t="s">
        <v>102</v>
      </c>
      <c r="C17" s="281" t="s">
        <v>107</v>
      </c>
      <c r="D17" s="282"/>
      <c r="E17" s="283"/>
      <c r="F17" s="284"/>
      <c r="G17" s="285">
        <f>SUM(G7:G16)</f>
        <v>0</v>
      </c>
      <c r="H17" s="286"/>
      <c r="I17" s="287">
        <f>SUM(I7:I16)</f>
        <v>1.1899999999995376E-2</v>
      </c>
      <c r="J17" s="286"/>
      <c r="K17" s="287">
        <f>SUM(K7:K16)</f>
        <v>0</v>
      </c>
      <c r="O17" s="259">
        <v>4</v>
      </c>
      <c r="BA17" s="288">
        <f>SUM(BA7:BA16)</f>
        <v>0</v>
      </c>
      <c r="BB17" s="288">
        <f>SUM(BB7:BB16)</f>
        <v>0</v>
      </c>
      <c r="BC17" s="288">
        <f>SUM(BC7:BC16)</f>
        <v>0</v>
      </c>
      <c r="BD17" s="288">
        <f>SUM(BD7:BD16)</f>
        <v>0</v>
      </c>
      <c r="BE17" s="288">
        <f>SUM(BE7:BE16)</f>
        <v>0</v>
      </c>
    </row>
    <row r="18" spans="1:80" x14ac:dyDescent="0.2">
      <c r="A18" s="249" t="s">
        <v>100</v>
      </c>
      <c r="B18" s="250" t="s">
        <v>121</v>
      </c>
      <c r="C18" s="251" t="s">
        <v>122</v>
      </c>
      <c r="D18" s="252"/>
      <c r="E18" s="253"/>
      <c r="F18" s="253"/>
      <c r="G18" s="254"/>
      <c r="H18" s="255"/>
      <c r="I18" s="256"/>
      <c r="J18" s="257"/>
      <c r="K18" s="258"/>
      <c r="O18" s="259">
        <v>1</v>
      </c>
    </row>
    <row r="19" spans="1:80" x14ac:dyDescent="0.2">
      <c r="A19" s="260">
        <v>6</v>
      </c>
      <c r="B19" s="261" t="s">
        <v>124</v>
      </c>
      <c r="C19" s="262" t="s">
        <v>125</v>
      </c>
      <c r="D19" s="263" t="s">
        <v>126</v>
      </c>
      <c r="E19" s="264">
        <v>1</v>
      </c>
      <c r="F19" s="264"/>
      <c r="G19" s="265">
        <f>E19*F19</f>
        <v>0</v>
      </c>
      <c r="H19" s="266">
        <v>0</v>
      </c>
      <c r="I19" s="267">
        <f>E19*H19</f>
        <v>0</v>
      </c>
      <c r="J19" s="266">
        <v>0</v>
      </c>
      <c r="K19" s="267">
        <f>E19*J19</f>
        <v>0</v>
      </c>
      <c r="O19" s="259">
        <v>2</v>
      </c>
      <c r="AA19" s="233">
        <v>1</v>
      </c>
      <c r="AB19" s="233">
        <v>7</v>
      </c>
      <c r="AC19" s="233">
        <v>7</v>
      </c>
      <c r="AZ19" s="233">
        <v>2</v>
      </c>
      <c r="BA19" s="233">
        <f>IF(AZ19=1,G19,0)</f>
        <v>0</v>
      </c>
      <c r="BB19" s="233">
        <f>IF(AZ19=2,G19,0)</f>
        <v>0</v>
      </c>
      <c r="BC19" s="233">
        <f>IF(AZ19=3,G19,0)</f>
        <v>0</v>
      </c>
      <c r="BD19" s="233">
        <f>IF(AZ19=4,G19,0)</f>
        <v>0</v>
      </c>
      <c r="BE19" s="233">
        <f>IF(AZ19=5,G19,0)</f>
        <v>0</v>
      </c>
      <c r="CA19" s="268">
        <v>1</v>
      </c>
      <c r="CB19" s="268">
        <v>7</v>
      </c>
    </row>
    <row r="20" spans="1:80" x14ac:dyDescent="0.2">
      <c r="A20" s="260">
        <v>7</v>
      </c>
      <c r="B20" s="261" t="s">
        <v>127</v>
      </c>
      <c r="C20" s="262" t="s">
        <v>128</v>
      </c>
      <c r="D20" s="263" t="s">
        <v>129</v>
      </c>
      <c r="E20" s="264">
        <v>72</v>
      </c>
      <c r="F20" s="264"/>
      <c r="G20" s="265">
        <f>E20*F20</f>
        <v>0</v>
      </c>
      <c r="H20" s="266">
        <v>0</v>
      </c>
      <c r="I20" s="267">
        <f>E20*H20</f>
        <v>0</v>
      </c>
      <c r="J20" s="266"/>
      <c r="K20" s="267">
        <f>E20*J20</f>
        <v>0</v>
      </c>
      <c r="O20" s="259">
        <v>2</v>
      </c>
      <c r="AA20" s="233">
        <v>12</v>
      </c>
      <c r="AB20" s="233">
        <v>0</v>
      </c>
      <c r="AC20" s="233">
        <v>4</v>
      </c>
      <c r="AZ20" s="233">
        <v>2</v>
      </c>
      <c r="BA20" s="233">
        <f>IF(AZ20=1,G20,0)</f>
        <v>0</v>
      </c>
      <c r="BB20" s="233">
        <f>IF(AZ20=2,G20,0)</f>
        <v>0</v>
      </c>
      <c r="BC20" s="233">
        <f>IF(AZ20=3,G20,0)</f>
        <v>0</v>
      </c>
      <c r="BD20" s="233">
        <f>IF(AZ20=4,G20,0)</f>
        <v>0</v>
      </c>
      <c r="BE20" s="233">
        <f>IF(AZ20=5,G20,0)</f>
        <v>0</v>
      </c>
      <c r="CA20" s="268">
        <v>12</v>
      </c>
      <c r="CB20" s="268">
        <v>0</v>
      </c>
    </row>
    <row r="21" spans="1:80" ht="22.5" x14ac:dyDescent="0.2">
      <c r="A21" s="260">
        <v>8</v>
      </c>
      <c r="B21" s="261" t="s">
        <v>130</v>
      </c>
      <c r="C21" s="262" t="s">
        <v>131</v>
      </c>
      <c r="D21" s="263" t="s">
        <v>129</v>
      </c>
      <c r="E21" s="264">
        <v>72</v>
      </c>
      <c r="F21" s="264"/>
      <c r="G21" s="265">
        <f>E21*F21</f>
        <v>0</v>
      </c>
      <c r="H21" s="266">
        <v>0</v>
      </c>
      <c r="I21" s="267">
        <f>E21*H21</f>
        <v>0</v>
      </c>
      <c r="J21" s="266"/>
      <c r="K21" s="267">
        <f>E21*J21</f>
        <v>0</v>
      </c>
      <c r="O21" s="259">
        <v>2</v>
      </c>
      <c r="AA21" s="233">
        <v>12</v>
      </c>
      <c r="AB21" s="233">
        <v>0</v>
      </c>
      <c r="AC21" s="233">
        <v>5</v>
      </c>
      <c r="AZ21" s="233">
        <v>2</v>
      </c>
      <c r="BA21" s="233">
        <f>IF(AZ21=1,G21,0)</f>
        <v>0</v>
      </c>
      <c r="BB21" s="233">
        <f>IF(AZ21=2,G21,0)</f>
        <v>0</v>
      </c>
      <c r="BC21" s="233">
        <f>IF(AZ21=3,G21,0)</f>
        <v>0</v>
      </c>
      <c r="BD21" s="233">
        <f>IF(AZ21=4,G21,0)</f>
        <v>0</v>
      </c>
      <c r="BE21" s="233">
        <f>IF(AZ21=5,G21,0)</f>
        <v>0</v>
      </c>
      <c r="CA21" s="268">
        <v>12</v>
      </c>
      <c r="CB21" s="268">
        <v>0</v>
      </c>
    </row>
    <row r="22" spans="1:80" x14ac:dyDescent="0.2">
      <c r="A22" s="269"/>
      <c r="B22" s="270"/>
      <c r="C22" s="327" t="s">
        <v>132</v>
      </c>
      <c r="D22" s="328"/>
      <c r="E22" s="328"/>
      <c r="F22" s="328"/>
      <c r="G22" s="329"/>
      <c r="I22" s="271"/>
      <c r="K22" s="271"/>
      <c r="L22" s="272" t="s">
        <v>132</v>
      </c>
      <c r="O22" s="259">
        <v>3</v>
      </c>
    </row>
    <row r="23" spans="1:80" x14ac:dyDescent="0.2">
      <c r="A23" s="260">
        <v>9</v>
      </c>
      <c r="B23" s="261" t="s">
        <v>133</v>
      </c>
      <c r="C23" s="262" t="s">
        <v>134</v>
      </c>
      <c r="D23" s="263" t="s">
        <v>129</v>
      </c>
      <c r="E23" s="264">
        <v>24</v>
      </c>
      <c r="F23" s="264"/>
      <c r="G23" s="265">
        <f>E23*F23</f>
        <v>0</v>
      </c>
      <c r="H23" s="266">
        <v>0</v>
      </c>
      <c r="I23" s="267">
        <f>E23*H23</f>
        <v>0</v>
      </c>
      <c r="J23" s="266"/>
      <c r="K23" s="267">
        <f>E23*J23</f>
        <v>0</v>
      </c>
      <c r="O23" s="259">
        <v>2</v>
      </c>
      <c r="AA23" s="233">
        <v>10</v>
      </c>
      <c r="AB23" s="233">
        <v>0</v>
      </c>
      <c r="AC23" s="233">
        <v>8</v>
      </c>
      <c r="AZ23" s="233">
        <v>5</v>
      </c>
      <c r="BA23" s="233">
        <f>IF(AZ23=1,G23,0)</f>
        <v>0</v>
      </c>
      <c r="BB23" s="233">
        <f>IF(AZ23=2,G23,0)</f>
        <v>0</v>
      </c>
      <c r="BC23" s="233">
        <f>IF(AZ23=3,G23,0)</f>
        <v>0</v>
      </c>
      <c r="BD23" s="233">
        <f>IF(AZ23=4,G23,0)</f>
        <v>0</v>
      </c>
      <c r="BE23" s="233">
        <f>IF(AZ23=5,G23,0)</f>
        <v>0</v>
      </c>
      <c r="CA23" s="268">
        <v>10</v>
      </c>
      <c r="CB23" s="268">
        <v>0</v>
      </c>
    </row>
    <row r="24" spans="1:80" x14ac:dyDescent="0.2">
      <c r="A24" s="279"/>
      <c r="B24" s="280" t="s">
        <v>102</v>
      </c>
      <c r="C24" s="281" t="s">
        <v>123</v>
      </c>
      <c r="D24" s="282"/>
      <c r="E24" s="283"/>
      <c r="F24" s="284"/>
      <c r="G24" s="285">
        <f>SUM(G18:G23)</f>
        <v>0</v>
      </c>
      <c r="H24" s="286"/>
      <c r="I24" s="287">
        <f>SUM(I18:I23)</f>
        <v>0</v>
      </c>
      <c r="J24" s="286"/>
      <c r="K24" s="287">
        <f>SUM(K18:K23)</f>
        <v>0</v>
      </c>
      <c r="O24" s="259">
        <v>4</v>
      </c>
      <c r="BA24" s="288">
        <f>SUM(BA18:BA23)</f>
        <v>0</v>
      </c>
      <c r="BB24" s="288">
        <f>SUM(BB18:BB23)</f>
        <v>0</v>
      </c>
      <c r="BC24" s="288">
        <f>SUM(BC18:BC23)</f>
        <v>0</v>
      </c>
      <c r="BD24" s="288">
        <f>SUM(BD18:BD23)</f>
        <v>0</v>
      </c>
      <c r="BE24" s="288">
        <f>SUM(BE18:BE23)</f>
        <v>0</v>
      </c>
    </row>
    <row r="25" spans="1:80" x14ac:dyDescent="0.2">
      <c r="A25" s="249" t="s">
        <v>100</v>
      </c>
      <c r="B25" s="250" t="s">
        <v>135</v>
      </c>
      <c r="C25" s="251" t="s">
        <v>136</v>
      </c>
      <c r="D25" s="252"/>
      <c r="E25" s="253"/>
      <c r="F25" s="253"/>
      <c r="G25" s="254"/>
      <c r="H25" s="255"/>
      <c r="I25" s="256"/>
      <c r="J25" s="257"/>
      <c r="K25" s="258"/>
      <c r="O25" s="259">
        <v>1</v>
      </c>
    </row>
    <row r="26" spans="1:80" ht="22.5" x14ac:dyDescent="0.2">
      <c r="A26" s="260">
        <v>10</v>
      </c>
      <c r="B26" s="261" t="s">
        <v>138</v>
      </c>
      <c r="C26" s="262" t="s">
        <v>139</v>
      </c>
      <c r="D26" s="263" t="s">
        <v>110</v>
      </c>
      <c r="E26" s="264">
        <v>160</v>
      </c>
      <c r="F26" s="264"/>
      <c r="G26" s="265">
        <f>E26*F26</f>
        <v>0</v>
      </c>
      <c r="H26" s="266">
        <v>6.3999999999993003E-3</v>
      </c>
      <c r="I26" s="267">
        <f>E26*H26</f>
        <v>1.0239999999998881</v>
      </c>
      <c r="J26" s="266">
        <v>0</v>
      </c>
      <c r="K26" s="267">
        <f>E26*J26</f>
        <v>0</v>
      </c>
      <c r="O26" s="259">
        <v>2</v>
      </c>
      <c r="AA26" s="233">
        <v>1</v>
      </c>
      <c r="AB26" s="233">
        <v>7</v>
      </c>
      <c r="AC26" s="233">
        <v>7</v>
      </c>
      <c r="AZ26" s="233">
        <v>2</v>
      </c>
      <c r="BA26" s="233">
        <f>IF(AZ26=1,G26,0)</f>
        <v>0</v>
      </c>
      <c r="BB26" s="233">
        <f>IF(AZ26=2,G26,0)</f>
        <v>0</v>
      </c>
      <c r="BC26" s="233">
        <f>IF(AZ26=3,G26,0)</f>
        <v>0</v>
      </c>
      <c r="BD26" s="233">
        <f>IF(AZ26=4,G26,0)</f>
        <v>0</v>
      </c>
      <c r="BE26" s="233">
        <f>IF(AZ26=5,G26,0)</f>
        <v>0</v>
      </c>
      <c r="CA26" s="268">
        <v>1</v>
      </c>
      <c r="CB26" s="268">
        <v>7</v>
      </c>
    </row>
    <row r="27" spans="1:80" ht="22.5" x14ac:dyDescent="0.2">
      <c r="A27" s="260">
        <v>11</v>
      </c>
      <c r="B27" s="261" t="s">
        <v>140</v>
      </c>
      <c r="C27" s="262" t="s">
        <v>141</v>
      </c>
      <c r="D27" s="263" t="s">
        <v>110</v>
      </c>
      <c r="E27" s="264">
        <v>75</v>
      </c>
      <c r="F27" s="264"/>
      <c r="G27" s="265">
        <f>E27*F27</f>
        <v>0</v>
      </c>
      <c r="H27" s="266">
        <v>6.5499999999971701E-3</v>
      </c>
      <c r="I27" s="267">
        <f>E27*H27</f>
        <v>0.49124999999978775</v>
      </c>
      <c r="J27" s="266">
        <v>0</v>
      </c>
      <c r="K27" s="267">
        <f>E27*J27</f>
        <v>0</v>
      </c>
      <c r="O27" s="259">
        <v>2</v>
      </c>
      <c r="AA27" s="233">
        <v>1</v>
      </c>
      <c r="AB27" s="233">
        <v>7</v>
      </c>
      <c r="AC27" s="233">
        <v>7</v>
      </c>
      <c r="AZ27" s="233">
        <v>2</v>
      </c>
      <c r="BA27" s="233">
        <f>IF(AZ27=1,G27,0)</f>
        <v>0</v>
      </c>
      <c r="BB27" s="233">
        <f>IF(AZ27=2,G27,0)</f>
        <v>0</v>
      </c>
      <c r="BC27" s="233">
        <f>IF(AZ27=3,G27,0)</f>
        <v>0</v>
      </c>
      <c r="BD27" s="233">
        <f>IF(AZ27=4,G27,0)</f>
        <v>0</v>
      </c>
      <c r="BE27" s="233">
        <f>IF(AZ27=5,G27,0)</f>
        <v>0</v>
      </c>
      <c r="CA27" s="268">
        <v>1</v>
      </c>
      <c r="CB27" s="268">
        <v>7</v>
      </c>
    </row>
    <row r="28" spans="1:80" ht="22.5" x14ac:dyDescent="0.2">
      <c r="A28" s="260">
        <v>12</v>
      </c>
      <c r="B28" s="261" t="s">
        <v>142</v>
      </c>
      <c r="C28" s="262" t="s">
        <v>143</v>
      </c>
      <c r="D28" s="263" t="s">
        <v>110</v>
      </c>
      <c r="E28" s="264">
        <v>60</v>
      </c>
      <c r="F28" s="264"/>
      <c r="G28" s="265">
        <f>E28*F28</f>
        <v>0</v>
      </c>
      <c r="H28" s="266">
        <v>6.6800000000029102E-3</v>
      </c>
      <c r="I28" s="267">
        <f>E28*H28</f>
        <v>0.40080000000017463</v>
      </c>
      <c r="J28" s="266">
        <v>0</v>
      </c>
      <c r="K28" s="267">
        <f>E28*J28</f>
        <v>0</v>
      </c>
      <c r="O28" s="259">
        <v>2</v>
      </c>
      <c r="AA28" s="233">
        <v>1</v>
      </c>
      <c r="AB28" s="233">
        <v>0</v>
      </c>
      <c r="AC28" s="233">
        <v>0</v>
      </c>
      <c r="AZ28" s="233">
        <v>2</v>
      </c>
      <c r="BA28" s="233">
        <f>IF(AZ28=1,G28,0)</f>
        <v>0</v>
      </c>
      <c r="BB28" s="233">
        <f>IF(AZ28=2,G28,0)</f>
        <v>0</v>
      </c>
      <c r="BC28" s="233">
        <f>IF(AZ28=3,G28,0)</f>
        <v>0</v>
      </c>
      <c r="BD28" s="233">
        <f>IF(AZ28=4,G28,0)</f>
        <v>0</v>
      </c>
      <c r="BE28" s="233">
        <f>IF(AZ28=5,G28,0)</f>
        <v>0</v>
      </c>
      <c r="CA28" s="268">
        <v>1</v>
      </c>
      <c r="CB28" s="268">
        <v>0</v>
      </c>
    </row>
    <row r="29" spans="1:80" ht="22.5" x14ac:dyDescent="0.2">
      <c r="A29" s="260">
        <v>13</v>
      </c>
      <c r="B29" s="261" t="s">
        <v>144</v>
      </c>
      <c r="C29" s="262" t="s">
        <v>145</v>
      </c>
      <c r="D29" s="263" t="s">
        <v>110</v>
      </c>
      <c r="E29" s="264">
        <v>45</v>
      </c>
      <c r="F29" s="264"/>
      <c r="G29" s="265">
        <f>E29*F29</f>
        <v>0</v>
      </c>
      <c r="H29" s="266">
        <v>6.2700000000006596E-3</v>
      </c>
      <c r="I29" s="267">
        <f>E29*H29</f>
        <v>0.28215000000002965</v>
      </c>
      <c r="J29" s="266">
        <v>0</v>
      </c>
      <c r="K29" s="267">
        <f>E29*J29</f>
        <v>0</v>
      </c>
      <c r="O29" s="259">
        <v>2</v>
      </c>
      <c r="AA29" s="233">
        <v>1</v>
      </c>
      <c r="AB29" s="233">
        <v>7</v>
      </c>
      <c r="AC29" s="233">
        <v>7</v>
      </c>
      <c r="AZ29" s="233">
        <v>2</v>
      </c>
      <c r="BA29" s="233">
        <f>IF(AZ29=1,G29,0)</f>
        <v>0</v>
      </c>
      <c r="BB29" s="233">
        <f>IF(AZ29=2,G29,0)</f>
        <v>0</v>
      </c>
      <c r="BC29" s="233">
        <f>IF(AZ29=3,G29,0)</f>
        <v>0</v>
      </c>
      <c r="BD29" s="233">
        <f>IF(AZ29=4,G29,0)</f>
        <v>0</v>
      </c>
      <c r="BE29" s="233">
        <f>IF(AZ29=5,G29,0)</f>
        <v>0</v>
      </c>
      <c r="CA29" s="268">
        <v>1</v>
      </c>
      <c r="CB29" s="268">
        <v>7</v>
      </c>
    </row>
    <row r="30" spans="1:80" x14ac:dyDescent="0.2">
      <c r="A30" s="260">
        <v>14</v>
      </c>
      <c r="B30" s="261" t="s">
        <v>146</v>
      </c>
      <c r="C30" s="262" t="s">
        <v>147</v>
      </c>
      <c r="D30" s="263" t="s">
        <v>110</v>
      </c>
      <c r="E30" s="264">
        <v>360</v>
      </c>
      <c r="F30" s="264"/>
      <c r="G30" s="265">
        <f>E30*F30</f>
        <v>0</v>
      </c>
      <c r="H30" s="266">
        <v>0</v>
      </c>
      <c r="I30" s="267">
        <f>E30*H30</f>
        <v>0</v>
      </c>
      <c r="J30" s="266">
        <v>0</v>
      </c>
      <c r="K30" s="267">
        <f>E30*J30</f>
        <v>0</v>
      </c>
      <c r="O30" s="259">
        <v>2</v>
      </c>
      <c r="AA30" s="233">
        <v>1</v>
      </c>
      <c r="AB30" s="233">
        <v>7</v>
      </c>
      <c r="AC30" s="233">
        <v>7</v>
      </c>
      <c r="AZ30" s="233">
        <v>2</v>
      </c>
      <c r="BA30" s="233">
        <f>IF(AZ30=1,G30,0)</f>
        <v>0</v>
      </c>
      <c r="BB30" s="233">
        <f>IF(AZ30=2,G30,0)</f>
        <v>0</v>
      </c>
      <c r="BC30" s="233">
        <f>IF(AZ30=3,G30,0)</f>
        <v>0</v>
      </c>
      <c r="BD30" s="233">
        <f>IF(AZ30=4,G30,0)</f>
        <v>0</v>
      </c>
      <c r="BE30" s="233">
        <f>IF(AZ30=5,G30,0)</f>
        <v>0</v>
      </c>
      <c r="CA30" s="268">
        <v>1</v>
      </c>
      <c r="CB30" s="268">
        <v>7</v>
      </c>
    </row>
    <row r="31" spans="1:80" x14ac:dyDescent="0.2">
      <c r="A31" s="269"/>
      <c r="B31" s="273"/>
      <c r="C31" s="335" t="s">
        <v>148</v>
      </c>
      <c r="D31" s="336"/>
      <c r="E31" s="274">
        <v>360</v>
      </c>
      <c r="F31" s="275"/>
      <c r="G31" s="276"/>
      <c r="H31" s="277"/>
      <c r="I31" s="271"/>
      <c r="J31" s="278"/>
      <c r="K31" s="271"/>
      <c r="M31" s="272" t="s">
        <v>148</v>
      </c>
      <c r="O31" s="259"/>
    </row>
    <row r="32" spans="1:80" x14ac:dyDescent="0.2">
      <c r="A32" s="260">
        <v>15</v>
      </c>
      <c r="B32" s="261" t="s">
        <v>149</v>
      </c>
      <c r="C32" s="262" t="s">
        <v>150</v>
      </c>
      <c r="D32" s="263" t="s">
        <v>110</v>
      </c>
      <c r="E32" s="264">
        <v>4</v>
      </c>
      <c r="F32" s="264"/>
      <c r="G32" s="265">
        <f>E32*F32</f>
        <v>0</v>
      </c>
      <c r="H32" s="266">
        <v>0</v>
      </c>
      <c r="I32" s="267">
        <f>E32*H32</f>
        <v>0</v>
      </c>
      <c r="J32" s="266"/>
      <c r="K32" s="267">
        <f>E32*J32</f>
        <v>0</v>
      </c>
      <c r="O32" s="259">
        <v>2</v>
      </c>
      <c r="AA32" s="233">
        <v>12</v>
      </c>
      <c r="AB32" s="233">
        <v>0</v>
      </c>
      <c r="AC32" s="233">
        <v>3</v>
      </c>
      <c r="AZ32" s="233">
        <v>2</v>
      </c>
      <c r="BA32" s="233">
        <f>IF(AZ32=1,G32,0)</f>
        <v>0</v>
      </c>
      <c r="BB32" s="233">
        <f>IF(AZ32=2,G32,0)</f>
        <v>0</v>
      </c>
      <c r="BC32" s="233">
        <f>IF(AZ32=3,G32,0)</f>
        <v>0</v>
      </c>
      <c r="BD32" s="233">
        <f>IF(AZ32=4,G32,0)</f>
        <v>0</v>
      </c>
      <c r="BE32" s="233">
        <f>IF(AZ32=5,G32,0)</f>
        <v>0</v>
      </c>
      <c r="CA32" s="268">
        <v>12</v>
      </c>
      <c r="CB32" s="268">
        <v>0</v>
      </c>
    </row>
    <row r="33" spans="1:80" x14ac:dyDescent="0.2">
      <c r="A33" s="269"/>
      <c r="B33" s="270"/>
      <c r="C33" s="327" t="s">
        <v>111</v>
      </c>
      <c r="D33" s="328"/>
      <c r="E33" s="328"/>
      <c r="F33" s="328"/>
      <c r="G33" s="329"/>
      <c r="I33" s="271"/>
      <c r="K33" s="271"/>
      <c r="L33" s="272" t="s">
        <v>111</v>
      </c>
      <c r="O33" s="259">
        <v>3</v>
      </c>
    </row>
    <row r="34" spans="1:80" ht="22.5" x14ac:dyDescent="0.2">
      <c r="A34" s="260">
        <v>16</v>
      </c>
      <c r="B34" s="261" t="s">
        <v>151</v>
      </c>
      <c r="C34" s="262" t="s">
        <v>152</v>
      </c>
      <c r="D34" s="263" t="s">
        <v>153</v>
      </c>
      <c r="E34" s="264">
        <v>4</v>
      </c>
      <c r="F34" s="264"/>
      <c r="G34" s="265">
        <f>E34*F34</f>
        <v>0</v>
      </c>
      <c r="H34" s="266">
        <v>6.6100000000019997E-3</v>
      </c>
      <c r="I34" s="267">
        <f>E34*H34</f>
        <v>2.6440000000007999E-2</v>
      </c>
      <c r="J34" s="266"/>
      <c r="K34" s="267">
        <f>E34*J34</f>
        <v>0</v>
      </c>
      <c r="O34" s="259">
        <v>2</v>
      </c>
      <c r="AA34" s="233">
        <v>12</v>
      </c>
      <c r="AB34" s="233">
        <v>0</v>
      </c>
      <c r="AC34" s="233">
        <v>102</v>
      </c>
      <c r="AZ34" s="233">
        <v>2</v>
      </c>
      <c r="BA34" s="233">
        <f>IF(AZ34=1,G34,0)</f>
        <v>0</v>
      </c>
      <c r="BB34" s="233">
        <f>IF(AZ34=2,G34,0)</f>
        <v>0</v>
      </c>
      <c r="BC34" s="233">
        <f>IF(AZ34=3,G34,0)</f>
        <v>0</v>
      </c>
      <c r="BD34" s="233">
        <f>IF(AZ34=4,G34,0)</f>
        <v>0</v>
      </c>
      <c r="BE34" s="233">
        <f>IF(AZ34=5,G34,0)</f>
        <v>0</v>
      </c>
      <c r="CA34" s="268">
        <v>12</v>
      </c>
      <c r="CB34" s="268">
        <v>0</v>
      </c>
    </row>
    <row r="35" spans="1:80" x14ac:dyDescent="0.2">
      <c r="A35" s="260">
        <v>17</v>
      </c>
      <c r="B35" s="261" t="s">
        <v>154</v>
      </c>
      <c r="C35" s="262" t="s">
        <v>155</v>
      </c>
      <c r="D35" s="263" t="s">
        <v>120</v>
      </c>
      <c r="E35" s="264">
        <v>2.2246399999998898</v>
      </c>
      <c r="F35" s="264"/>
      <c r="G35" s="265">
        <f>E35*F35</f>
        <v>0</v>
      </c>
      <c r="H35" s="266">
        <v>0</v>
      </c>
      <c r="I35" s="267">
        <f>E35*H35</f>
        <v>0</v>
      </c>
      <c r="J35" s="266"/>
      <c r="K35" s="267">
        <f>E35*J35</f>
        <v>0</v>
      </c>
      <c r="O35" s="259">
        <v>2</v>
      </c>
      <c r="AA35" s="233">
        <v>7</v>
      </c>
      <c r="AB35" s="233">
        <v>1001</v>
      </c>
      <c r="AC35" s="233">
        <v>5</v>
      </c>
      <c r="AZ35" s="233">
        <v>2</v>
      </c>
      <c r="BA35" s="233">
        <f>IF(AZ35=1,G35,0)</f>
        <v>0</v>
      </c>
      <c r="BB35" s="233">
        <f>IF(AZ35=2,G35,0)</f>
        <v>0</v>
      </c>
      <c r="BC35" s="233">
        <f>IF(AZ35=3,G35,0)</f>
        <v>0</v>
      </c>
      <c r="BD35" s="233">
        <f>IF(AZ35=4,G35,0)</f>
        <v>0</v>
      </c>
      <c r="BE35" s="233">
        <f>IF(AZ35=5,G35,0)</f>
        <v>0</v>
      </c>
      <c r="CA35" s="268">
        <v>7</v>
      </c>
      <c r="CB35" s="268">
        <v>1001</v>
      </c>
    </row>
    <row r="36" spans="1:80" x14ac:dyDescent="0.2">
      <c r="A36" s="279"/>
      <c r="B36" s="280" t="s">
        <v>102</v>
      </c>
      <c r="C36" s="281" t="s">
        <v>137</v>
      </c>
      <c r="D36" s="282"/>
      <c r="E36" s="283"/>
      <c r="F36" s="284"/>
      <c r="G36" s="285">
        <f>SUM(G25:G35)</f>
        <v>0</v>
      </c>
      <c r="H36" s="286"/>
      <c r="I36" s="287">
        <f>SUM(I25:I35)</f>
        <v>2.224639999999888</v>
      </c>
      <c r="J36" s="286"/>
      <c r="K36" s="287">
        <f>SUM(K25:K35)</f>
        <v>0</v>
      </c>
      <c r="O36" s="259">
        <v>4</v>
      </c>
      <c r="BA36" s="288">
        <f>SUM(BA25:BA35)</f>
        <v>0</v>
      </c>
      <c r="BB36" s="288">
        <f>SUM(BB25:BB35)</f>
        <v>0</v>
      </c>
      <c r="BC36" s="288">
        <f>SUM(BC25:BC35)</f>
        <v>0</v>
      </c>
      <c r="BD36" s="288">
        <f>SUM(BD25:BD35)</f>
        <v>0</v>
      </c>
      <c r="BE36" s="288">
        <f>SUM(BE25:BE35)</f>
        <v>0</v>
      </c>
    </row>
    <row r="37" spans="1:80" x14ac:dyDescent="0.2">
      <c r="A37" s="249" t="s">
        <v>100</v>
      </c>
      <c r="B37" s="250" t="s">
        <v>156</v>
      </c>
      <c r="C37" s="251" t="s">
        <v>157</v>
      </c>
      <c r="D37" s="252"/>
      <c r="E37" s="253"/>
      <c r="F37" s="253"/>
      <c r="G37" s="254"/>
      <c r="H37" s="255"/>
      <c r="I37" s="256"/>
      <c r="J37" s="257"/>
      <c r="K37" s="258"/>
      <c r="O37" s="259">
        <v>1</v>
      </c>
    </row>
    <row r="38" spans="1:80" x14ac:dyDescent="0.2">
      <c r="A38" s="260">
        <v>18</v>
      </c>
      <c r="B38" s="261" t="s">
        <v>159</v>
      </c>
      <c r="C38" s="262" t="s">
        <v>160</v>
      </c>
      <c r="D38" s="263" t="s">
        <v>161</v>
      </c>
      <c r="E38" s="264">
        <v>4</v>
      </c>
      <c r="F38" s="264"/>
      <c r="G38" s="265">
        <f t="shared" ref="G38:G46" si="0">E38*F38</f>
        <v>0</v>
      </c>
      <c r="H38" s="266">
        <v>4.99999999999945E-5</v>
      </c>
      <c r="I38" s="267">
        <f t="shared" ref="I38:I46" si="1">E38*H38</f>
        <v>1.99999999999978E-4</v>
      </c>
      <c r="J38" s="266">
        <v>0</v>
      </c>
      <c r="K38" s="267">
        <f t="shared" ref="K38:K46" si="2">E38*J38</f>
        <v>0</v>
      </c>
      <c r="O38" s="259">
        <v>2</v>
      </c>
      <c r="AA38" s="233">
        <v>1</v>
      </c>
      <c r="AB38" s="233">
        <v>7</v>
      </c>
      <c r="AC38" s="233">
        <v>7</v>
      </c>
      <c r="AZ38" s="233">
        <v>2</v>
      </c>
      <c r="BA38" s="233">
        <f t="shared" ref="BA38:BA46" si="3">IF(AZ38=1,G38,0)</f>
        <v>0</v>
      </c>
      <c r="BB38" s="233">
        <f t="shared" ref="BB38:BB46" si="4">IF(AZ38=2,G38,0)</f>
        <v>0</v>
      </c>
      <c r="BC38" s="233">
        <f t="shared" ref="BC38:BC46" si="5">IF(AZ38=3,G38,0)</f>
        <v>0</v>
      </c>
      <c r="BD38" s="233">
        <f t="shared" ref="BD38:BD46" si="6">IF(AZ38=4,G38,0)</f>
        <v>0</v>
      </c>
      <c r="BE38" s="233">
        <f t="shared" ref="BE38:BE46" si="7">IF(AZ38=5,G38,0)</f>
        <v>0</v>
      </c>
      <c r="CA38" s="268">
        <v>1</v>
      </c>
      <c r="CB38" s="268">
        <v>7</v>
      </c>
    </row>
    <row r="39" spans="1:80" x14ac:dyDescent="0.2">
      <c r="A39" s="260">
        <v>19</v>
      </c>
      <c r="B39" s="261" t="s">
        <v>162</v>
      </c>
      <c r="C39" s="262" t="s">
        <v>163</v>
      </c>
      <c r="D39" s="263" t="s">
        <v>161</v>
      </c>
      <c r="E39" s="264">
        <v>4</v>
      </c>
      <c r="F39" s="264"/>
      <c r="G39" s="265">
        <f t="shared" si="0"/>
        <v>0</v>
      </c>
      <c r="H39" s="266">
        <v>1.99999999999978E-4</v>
      </c>
      <c r="I39" s="267">
        <f t="shared" si="1"/>
        <v>7.99999999999912E-4</v>
      </c>
      <c r="J39" s="266">
        <v>0</v>
      </c>
      <c r="K39" s="267">
        <f t="shared" si="2"/>
        <v>0</v>
      </c>
      <c r="O39" s="259">
        <v>2</v>
      </c>
      <c r="AA39" s="233">
        <v>1</v>
      </c>
      <c r="AB39" s="233">
        <v>7</v>
      </c>
      <c r="AC39" s="233">
        <v>7</v>
      </c>
      <c r="AZ39" s="233">
        <v>2</v>
      </c>
      <c r="BA39" s="233">
        <f t="shared" si="3"/>
        <v>0</v>
      </c>
      <c r="BB39" s="233">
        <f t="shared" si="4"/>
        <v>0</v>
      </c>
      <c r="BC39" s="233">
        <f t="shared" si="5"/>
        <v>0</v>
      </c>
      <c r="BD39" s="233">
        <f t="shared" si="6"/>
        <v>0</v>
      </c>
      <c r="BE39" s="233">
        <f t="shared" si="7"/>
        <v>0</v>
      </c>
      <c r="CA39" s="268">
        <v>1</v>
      </c>
      <c r="CB39" s="268">
        <v>7</v>
      </c>
    </row>
    <row r="40" spans="1:80" x14ac:dyDescent="0.2">
      <c r="A40" s="260">
        <v>20</v>
      </c>
      <c r="B40" s="261" t="s">
        <v>164</v>
      </c>
      <c r="C40" s="262" t="s">
        <v>165</v>
      </c>
      <c r="D40" s="263" t="s">
        <v>161</v>
      </c>
      <c r="E40" s="264">
        <v>13</v>
      </c>
      <c r="F40" s="264"/>
      <c r="G40" s="265">
        <f t="shared" si="0"/>
        <v>0</v>
      </c>
      <c r="H40" s="266">
        <v>0</v>
      </c>
      <c r="I40" s="267">
        <f t="shared" si="1"/>
        <v>0</v>
      </c>
      <c r="J40" s="266">
        <v>0</v>
      </c>
      <c r="K40" s="267">
        <f t="shared" si="2"/>
        <v>0</v>
      </c>
      <c r="O40" s="259">
        <v>2</v>
      </c>
      <c r="AA40" s="233">
        <v>1</v>
      </c>
      <c r="AB40" s="233">
        <v>7</v>
      </c>
      <c r="AC40" s="233">
        <v>7</v>
      </c>
      <c r="AZ40" s="233">
        <v>2</v>
      </c>
      <c r="BA40" s="233">
        <f t="shared" si="3"/>
        <v>0</v>
      </c>
      <c r="BB40" s="233">
        <f t="shared" si="4"/>
        <v>0</v>
      </c>
      <c r="BC40" s="233">
        <f t="shared" si="5"/>
        <v>0</v>
      </c>
      <c r="BD40" s="233">
        <f t="shared" si="6"/>
        <v>0</v>
      </c>
      <c r="BE40" s="233">
        <f t="shared" si="7"/>
        <v>0</v>
      </c>
      <c r="CA40" s="268">
        <v>1</v>
      </c>
      <c r="CB40" s="268">
        <v>7</v>
      </c>
    </row>
    <row r="41" spans="1:80" x14ac:dyDescent="0.2">
      <c r="A41" s="260">
        <v>21</v>
      </c>
      <c r="B41" s="261" t="s">
        <v>166</v>
      </c>
      <c r="C41" s="262" t="s">
        <v>167</v>
      </c>
      <c r="D41" s="263" t="s">
        <v>161</v>
      </c>
      <c r="E41" s="264">
        <v>12</v>
      </c>
      <c r="F41" s="264"/>
      <c r="G41" s="265">
        <f t="shared" si="0"/>
        <v>0</v>
      </c>
      <c r="H41" s="266">
        <v>0</v>
      </c>
      <c r="I41" s="267">
        <f t="shared" si="1"/>
        <v>0</v>
      </c>
      <c r="J41" s="266">
        <v>0</v>
      </c>
      <c r="K41" s="267">
        <f t="shared" si="2"/>
        <v>0</v>
      </c>
      <c r="O41" s="259">
        <v>2</v>
      </c>
      <c r="AA41" s="233">
        <v>1</v>
      </c>
      <c r="AB41" s="233">
        <v>7</v>
      </c>
      <c r="AC41" s="233">
        <v>7</v>
      </c>
      <c r="AZ41" s="233">
        <v>2</v>
      </c>
      <c r="BA41" s="233">
        <f t="shared" si="3"/>
        <v>0</v>
      </c>
      <c r="BB41" s="233">
        <f t="shared" si="4"/>
        <v>0</v>
      </c>
      <c r="BC41" s="233">
        <f t="shared" si="5"/>
        <v>0</v>
      </c>
      <c r="BD41" s="233">
        <f t="shared" si="6"/>
        <v>0</v>
      </c>
      <c r="BE41" s="233">
        <f t="shared" si="7"/>
        <v>0</v>
      </c>
      <c r="CA41" s="268">
        <v>1</v>
      </c>
      <c r="CB41" s="268">
        <v>7</v>
      </c>
    </row>
    <row r="42" spans="1:80" x14ac:dyDescent="0.2">
      <c r="A42" s="260">
        <v>22</v>
      </c>
      <c r="B42" s="261" t="s">
        <v>168</v>
      </c>
      <c r="C42" s="262" t="s">
        <v>169</v>
      </c>
      <c r="D42" s="263" t="s">
        <v>161</v>
      </c>
      <c r="E42" s="264">
        <v>4</v>
      </c>
      <c r="F42" s="264"/>
      <c r="G42" s="265">
        <f t="shared" si="0"/>
        <v>0</v>
      </c>
      <c r="H42" s="266">
        <v>0</v>
      </c>
      <c r="I42" s="267">
        <f t="shared" si="1"/>
        <v>0</v>
      </c>
      <c r="J42" s="266">
        <v>0</v>
      </c>
      <c r="K42" s="267">
        <f t="shared" si="2"/>
        <v>0</v>
      </c>
      <c r="O42" s="259">
        <v>2</v>
      </c>
      <c r="AA42" s="233">
        <v>1</v>
      </c>
      <c r="AB42" s="233">
        <v>7</v>
      </c>
      <c r="AC42" s="233">
        <v>7</v>
      </c>
      <c r="AZ42" s="233">
        <v>2</v>
      </c>
      <c r="BA42" s="233">
        <f t="shared" si="3"/>
        <v>0</v>
      </c>
      <c r="BB42" s="233">
        <f t="shared" si="4"/>
        <v>0</v>
      </c>
      <c r="BC42" s="233">
        <f t="shared" si="5"/>
        <v>0</v>
      </c>
      <c r="BD42" s="233">
        <f t="shared" si="6"/>
        <v>0</v>
      </c>
      <c r="BE42" s="233">
        <f t="shared" si="7"/>
        <v>0</v>
      </c>
      <c r="CA42" s="268">
        <v>1</v>
      </c>
      <c r="CB42" s="268">
        <v>7</v>
      </c>
    </row>
    <row r="43" spans="1:80" x14ac:dyDescent="0.2">
      <c r="A43" s="260">
        <v>23</v>
      </c>
      <c r="B43" s="261" t="s">
        <v>170</v>
      </c>
      <c r="C43" s="262" t="s">
        <v>171</v>
      </c>
      <c r="D43" s="263" t="s">
        <v>161</v>
      </c>
      <c r="E43" s="264">
        <v>12</v>
      </c>
      <c r="F43" s="264"/>
      <c r="G43" s="265">
        <f t="shared" si="0"/>
        <v>0</v>
      </c>
      <c r="H43" s="266">
        <v>0</v>
      </c>
      <c r="I43" s="267">
        <f t="shared" si="1"/>
        <v>0</v>
      </c>
      <c r="J43" s="266">
        <v>0</v>
      </c>
      <c r="K43" s="267">
        <f t="shared" si="2"/>
        <v>0</v>
      </c>
      <c r="O43" s="259">
        <v>2</v>
      </c>
      <c r="AA43" s="233">
        <v>1</v>
      </c>
      <c r="AB43" s="233">
        <v>7</v>
      </c>
      <c r="AC43" s="233">
        <v>7</v>
      </c>
      <c r="AZ43" s="233">
        <v>2</v>
      </c>
      <c r="BA43" s="233">
        <f t="shared" si="3"/>
        <v>0</v>
      </c>
      <c r="BB43" s="233">
        <f t="shared" si="4"/>
        <v>0</v>
      </c>
      <c r="BC43" s="233">
        <f t="shared" si="5"/>
        <v>0</v>
      </c>
      <c r="BD43" s="233">
        <f t="shared" si="6"/>
        <v>0</v>
      </c>
      <c r="BE43" s="233">
        <f t="shared" si="7"/>
        <v>0</v>
      </c>
      <c r="CA43" s="268">
        <v>1</v>
      </c>
      <c r="CB43" s="268">
        <v>7</v>
      </c>
    </row>
    <row r="44" spans="1:80" x14ac:dyDescent="0.2">
      <c r="A44" s="260">
        <v>24</v>
      </c>
      <c r="B44" s="261" t="s">
        <v>172</v>
      </c>
      <c r="C44" s="262" t="s">
        <v>173</v>
      </c>
      <c r="D44" s="263" t="s">
        <v>161</v>
      </c>
      <c r="E44" s="264">
        <v>3</v>
      </c>
      <c r="F44" s="264"/>
      <c r="G44" s="265">
        <f t="shared" si="0"/>
        <v>0</v>
      </c>
      <c r="H44" s="266">
        <v>0</v>
      </c>
      <c r="I44" s="267">
        <f t="shared" si="1"/>
        <v>0</v>
      </c>
      <c r="J44" s="266">
        <v>0</v>
      </c>
      <c r="K44" s="267">
        <f t="shared" si="2"/>
        <v>0</v>
      </c>
      <c r="O44" s="259">
        <v>2</v>
      </c>
      <c r="AA44" s="233">
        <v>1</v>
      </c>
      <c r="AB44" s="233">
        <v>7</v>
      </c>
      <c r="AC44" s="233">
        <v>7</v>
      </c>
      <c r="AZ44" s="233">
        <v>2</v>
      </c>
      <c r="BA44" s="233">
        <f t="shared" si="3"/>
        <v>0</v>
      </c>
      <c r="BB44" s="233">
        <f t="shared" si="4"/>
        <v>0</v>
      </c>
      <c r="BC44" s="233">
        <f t="shared" si="5"/>
        <v>0</v>
      </c>
      <c r="BD44" s="233">
        <f t="shared" si="6"/>
        <v>0</v>
      </c>
      <c r="BE44" s="233">
        <f t="shared" si="7"/>
        <v>0</v>
      </c>
      <c r="CA44" s="268">
        <v>1</v>
      </c>
      <c r="CB44" s="268">
        <v>7</v>
      </c>
    </row>
    <row r="45" spans="1:80" x14ac:dyDescent="0.2">
      <c r="A45" s="260">
        <v>25</v>
      </c>
      <c r="B45" s="261" t="s">
        <v>174</v>
      </c>
      <c r="C45" s="262" t="s">
        <v>175</v>
      </c>
      <c r="D45" s="263" t="s">
        <v>120</v>
      </c>
      <c r="E45" s="264">
        <v>0.2</v>
      </c>
      <c r="F45" s="264"/>
      <c r="G45" s="265">
        <f t="shared" si="0"/>
        <v>0</v>
      </c>
      <c r="H45" s="266">
        <v>0</v>
      </c>
      <c r="I45" s="267">
        <f t="shared" si="1"/>
        <v>0</v>
      </c>
      <c r="J45" s="266">
        <v>0</v>
      </c>
      <c r="K45" s="267">
        <f t="shared" si="2"/>
        <v>0</v>
      </c>
      <c r="O45" s="259">
        <v>2</v>
      </c>
      <c r="AA45" s="233">
        <v>1</v>
      </c>
      <c r="AB45" s="233">
        <v>5</v>
      </c>
      <c r="AC45" s="233">
        <v>5</v>
      </c>
      <c r="AZ45" s="233">
        <v>2</v>
      </c>
      <c r="BA45" s="233">
        <f t="shared" si="3"/>
        <v>0</v>
      </c>
      <c r="BB45" s="233">
        <f t="shared" si="4"/>
        <v>0</v>
      </c>
      <c r="BC45" s="233">
        <f t="shared" si="5"/>
        <v>0</v>
      </c>
      <c r="BD45" s="233">
        <f t="shared" si="6"/>
        <v>0</v>
      </c>
      <c r="BE45" s="233">
        <f t="shared" si="7"/>
        <v>0</v>
      </c>
      <c r="CA45" s="268">
        <v>1</v>
      </c>
      <c r="CB45" s="268">
        <v>5</v>
      </c>
    </row>
    <row r="46" spans="1:80" ht="22.5" x14ac:dyDescent="0.2">
      <c r="A46" s="260">
        <v>26</v>
      </c>
      <c r="B46" s="261" t="s">
        <v>151</v>
      </c>
      <c r="C46" s="262" t="s">
        <v>176</v>
      </c>
      <c r="D46" s="263" t="s">
        <v>153</v>
      </c>
      <c r="E46" s="264">
        <v>12</v>
      </c>
      <c r="F46" s="264"/>
      <c r="G46" s="265">
        <f t="shared" si="0"/>
        <v>0</v>
      </c>
      <c r="H46" s="266">
        <v>0</v>
      </c>
      <c r="I46" s="267">
        <f t="shared" si="1"/>
        <v>0</v>
      </c>
      <c r="J46" s="266"/>
      <c r="K46" s="267">
        <f t="shared" si="2"/>
        <v>0</v>
      </c>
      <c r="O46" s="259">
        <v>2</v>
      </c>
      <c r="AA46" s="233">
        <v>12</v>
      </c>
      <c r="AB46" s="233">
        <v>0</v>
      </c>
      <c r="AC46" s="233">
        <v>20</v>
      </c>
      <c r="AZ46" s="233">
        <v>2</v>
      </c>
      <c r="BA46" s="233">
        <f t="shared" si="3"/>
        <v>0</v>
      </c>
      <c r="BB46" s="233">
        <f t="shared" si="4"/>
        <v>0</v>
      </c>
      <c r="BC46" s="233">
        <f t="shared" si="5"/>
        <v>0</v>
      </c>
      <c r="BD46" s="233">
        <f t="shared" si="6"/>
        <v>0</v>
      </c>
      <c r="BE46" s="233">
        <f t="shared" si="7"/>
        <v>0</v>
      </c>
      <c r="CA46" s="268">
        <v>12</v>
      </c>
      <c r="CB46" s="268">
        <v>0</v>
      </c>
    </row>
    <row r="47" spans="1:80" x14ac:dyDescent="0.2">
      <c r="A47" s="269"/>
      <c r="B47" s="270"/>
      <c r="C47" s="327" t="s">
        <v>177</v>
      </c>
      <c r="D47" s="328"/>
      <c r="E47" s="328"/>
      <c r="F47" s="328"/>
      <c r="G47" s="329"/>
      <c r="I47" s="271"/>
      <c r="K47" s="271"/>
      <c r="L47" s="272" t="s">
        <v>177</v>
      </c>
      <c r="O47" s="259">
        <v>3</v>
      </c>
    </row>
    <row r="48" spans="1:80" x14ac:dyDescent="0.2">
      <c r="A48" s="269"/>
      <c r="B48" s="270"/>
      <c r="C48" s="327" t="s">
        <v>178</v>
      </c>
      <c r="D48" s="328"/>
      <c r="E48" s="328"/>
      <c r="F48" s="328"/>
      <c r="G48" s="329"/>
      <c r="I48" s="271"/>
      <c r="K48" s="271"/>
      <c r="L48" s="272" t="s">
        <v>178</v>
      </c>
      <c r="O48" s="259">
        <v>3</v>
      </c>
    </row>
    <row r="49" spans="1:80" x14ac:dyDescent="0.2">
      <c r="A49" s="260">
        <v>27</v>
      </c>
      <c r="B49" s="261" t="s">
        <v>179</v>
      </c>
      <c r="C49" s="262" t="s">
        <v>180</v>
      </c>
      <c r="D49" s="263" t="s">
        <v>153</v>
      </c>
      <c r="E49" s="264">
        <v>11</v>
      </c>
      <c r="F49" s="264"/>
      <c r="G49" s="265">
        <f>E49*F49</f>
        <v>0</v>
      </c>
      <c r="H49" s="266">
        <v>0</v>
      </c>
      <c r="I49" s="267">
        <f>E49*H49</f>
        <v>0</v>
      </c>
      <c r="J49" s="266"/>
      <c r="K49" s="267">
        <f>E49*J49</f>
        <v>0</v>
      </c>
      <c r="O49" s="259">
        <v>2</v>
      </c>
      <c r="AA49" s="233">
        <v>12</v>
      </c>
      <c r="AB49" s="233">
        <v>0</v>
      </c>
      <c r="AC49" s="233">
        <v>21</v>
      </c>
      <c r="AZ49" s="233">
        <v>2</v>
      </c>
      <c r="BA49" s="233">
        <f>IF(AZ49=1,G49,0)</f>
        <v>0</v>
      </c>
      <c r="BB49" s="233">
        <f>IF(AZ49=2,G49,0)</f>
        <v>0</v>
      </c>
      <c r="BC49" s="233">
        <f>IF(AZ49=3,G49,0)</f>
        <v>0</v>
      </c>
      <c r="BD49" s="233">
        <f>IF(AZ49=4,G49,0)</f>
        <v>0</v>
      </c>
      <c r="BE49" s="233">
        <f>IF(AZ49=5,G49,0)</f>
        <v>0</v>
      </c>
      <c r="CA49" s="268">
        <v>12</v>
      </c>
      <c r="CB49" s="268">
        <v>0</v>
      </c>
    </row>
    <row r="50" spans="1:80" x14ac:dyDescent="0.2">
      <c r="A50" s="269"/>
      <c r="B50" s="270"/>
      <c r="C50" s="327" t="s">
        <v>178</v>
      </c>
      <c r="D50" s="328"/>
      <c r="E50" s="328"/>
      <c r="F50" s="328"/>
      <c r="G50" s="329"/>
      <c r="I50" s="271"/>
      <c r="K50" s="271"/>
      <c r="L50" s="272" t="s">
        <v>178</v>
      </c>
      <c r="O50" s="259">
        <v>3</v>
      </c>
    </row>
    <row r="51" spans="1:80" x14ac:dyDescent="0.2">
      <c r="A51" s="260">
        <v>28</v>
      </c>
      <c r="B51" s="261" t="s">
        <v>181</v>
      </c>
      <c r="C51" s="262" t="s">
        <v>180</v>
      </c>
      <c r="D51" s="263" t="s">
        <v>153</v>
      </c>
      <c r="E51" s="264">
        <v>2</v>
      </c>
      <c r="F51" s="264"/>
      <c r="G51" s="265">
        <f>E51*F51</f>
        <v>0</v>
      </c>
      <c r="H51" s="266">
        <v>0</v>
      </c>
      <c r="I51" s="267">
        <f>E51*H51</f>
        <v>0</v>
      </c>
      <c r="J51" s="266"/>
      <c r="K51" s="267">
        <f>E51*J51</f>
        <v>0</v>
      </c>
      <c r="O51" s="259">
        <v>2</v>
      </c>
      <c r="AA51" s="233">
        <v>12</v>
      </c>
      <c r="AB51" s="233">
        <v>0</v>
      </c>
      <c r="AC51" s="233">
        <v>22</v>
      </c>
      <c r="AZ51" s="233">
        <v>2</v>
      </c>
      <c r="BA51" s="233">
        <f>IF(AZ51=1,G51,0)</f>
        <v>0</v>
      </c>
      <c r="BB51" s="233">
        <f>IF(AZ51=2,G51,0)</f>
        <v>0</v>
      </c>
      <c r="BC51" s="233">
        <f>IF(AZ51=3,G51,0)</f>
        <v>0</v>
      </c>
      <c r="BD51" s="233">
        <f>IF(AZ51=4,G51,0)</f>
        <v>0</v>
      </c>
      <c r="BE51" s="233">
        <f>IF(AZ51=5,G51,0)</f>
        <v>0</v>
      </c>
      <c r="CA51" s="268">
        <v>12</v>
      </c>
      <c r="CB51" s="268">
        <v>0</v>
      </c>
    </row>
    <row r="52" spans="1:80" x14ac:dyDescent="0.2">
      <c r="A52" s="269"/>
      <c r="B52" s="270"/>
      <c r="C52" s="327" t="s">
        <v>178</v>
      </c>
      <c r="D52" s="328"/>
      <c r="E52" s="328"/>
      <c r="F52" s="328"/>
      <c r="G52" s="329"/>
      <c r="I52" s="271"/>
      <c r="K52" s="271"/>
      <c r="L52" s="272" t="s">
        <v>178</v>
      </c>
      <c r="O52" s="259">
        <v>3</v>
      </c>
    </row>
    <row r="53" spans="1:80" x14ac:dyDescent="0.2">
      <c r="A53" s="260">
        <v>29</v>
      </c>
      <c r="B53" s="261" t="s">
        <v>182</v>
      </c>
      <c r="C53" s="262" t="s">
        <v>183</v>
      </c>
      <c r="D53" s="263" t="s">
        <v>184</v>
      </c>
      <c r="E53" s="264">
        <v>85</v>
      </c>
      <c r="F53" s="264"/>
      <c r="G53" s="265">
        <f>E53*F53</f>
        <v>0</v>
      </c>
      <c r="H53" s="266">
        <v>8.5000000000036394E-2</v>
      </c>
      <c r="I53" s="267">
        <f>E53*H53</f>
        <v>7.2250000000030932</v>
      </c>
      <c r="J53" s="266"/>
      <c r="K53" s="267">
        <f>E53*J53</f>
        <v>0</v>
      </c>
      <c r="O53" s="259">
        <v>2</v>
      </c>
      <c r="AA53" s="233">
        <v>12</v>
      </c>
      <c r="AB53" s="233">
        <v>0</v>
      </c>
      <c r="AC53" s="233">
        <v>103</v>
      </c>
      <c r="AZ53" s="233">
        <v>2</v>
      </c>
      <c r="BA53" s="233">
        <f>IF(AZ53=1,G53,0)</f>
        <v>0</v>
      </c>
      <c r="BB53" s="233">
        <f>IF(AZ53=2,G53,0)</f>
        <v>0</v>
      </c>
      <c r="BC53" s="233">
        <f>IF(AZ53=3,G53,0)</f>
        <v>0</v>
      </c>
      <c r="BD53" s="233">
        <f>IF(AZ53=4,G53,0)</f>
        <v>0</v>
      </c>
      <c r="BE53" s="233">
        <f>IF(AZ53=5,G53,0)</f>
        <v>0</v>
      </c>
      <c r="CA53" s="268">
        <v>12</v>
      </c>
      <c r="CB53" s="268">
        <v>0</v>
      </c>
    </row>
    <row r="54" spans="1:80" x14ac:dyDescent="0.2">
      <c r="A54" s="279"/>
      <c r="B54" s="280" t="s">
        <v>102</v>
      </c>
      <c r="C54" s="281" t="s">
        <v>158</v>
      </c>
      <c r="D54" s="282"/>
      <c r="E54" s="283"/>
      <c r="F54" s="284"/>
      <c r="G54" s="285">
        <f>SUM(G37:G53)</f>
        <v>0</v>
      </c>
      <c r="H54" s="286"/>
      <c r="I54" s="287">
        <f>SUM(I37:I53)</f>
        <v>7.2260000000030935</v>
      </c>
      <c r="J54" s="286"/>
      <c r="K54" s="287">
        <f>SUM(K37:K53)</f>
        <v>0</v>
      </c>
      <c r="O54" s="259">
        <v>4</v>
      </c>
      <c r="BA54" s="288">
        <f>SUM(BA37:BA53)</f>
        <v>0</v>
      </c>
      <c r="BB54" s="288">
        <f>SUM(BB37:BB53)</f>
        <v>0</v>
      </c>
      <c r="BC54" s="288">
        <f>SUM(BC37:BC53)</f>
        <v>0</v>
      </c>
      <c r="BD54" s="288">
        <f>SUM(BD37:BD53)</f>
        <v>0</v>
      </c>
      <c r="BE54" s="288">
        <f>SUM(BE37:BE53)</f>
        <v>0</v>
      </c>
    </row>
    <row r="55" spans="1:80" x14ac:dyDescent="0.2">
      <c r="A55" s="249" t="s">
        <v>100</v>
      </c>
      <c r="B55" s="250" t="s">
        <v>185</v>
      </c>
      <c r="C55" s="251" t="s">
        <v>186</v>
      </c>
      <c r="D55" s="252"/>
      <c r="E55" s="253"/>
      <c r="F55" s="253"/>
      <c r="G55" s="254"/>
      <c r="H55" s="255"/>
      <c r="I55" s="256"/>
      <c r="J55" s="257"/>
      <c r="K55" s="258"/>
      <c r="O55" s="259">
        <v>1</v>
      </c>
    </row>
    <row r="56" spans="1:80" x14ac:dyDescent="0.2">
      <c r="A56" s="260">
        <v>30</v>
      </c>
      <c r="B56" s="261" t="s">
        <v>188</v>
      </c>
      <c r="C56" s="262" t="s">
        <v>189</v>
      </c>
      <c r="D56" s="263" t="s">
        <v>161</v>
      </c>
      <c r="E56" s="264">
        <v>24</v>
      </c>
      <c r="F56" s="264"/>
      <c r="G56" s="265">
        <f>E56*F56</f>
        <v>0</v>
      </c>
      <c r="H56" s="266">
        <v>1.20000000000009E-4</v>
      </c>
      <c r="I56" s="267">
        <f>E56*H56</f>
        <v>2.8800000000002162E-3</v>
      </c>
      <c r="J56" s="266">
        <v>0</v>
      </c>
      <c r="K56" s="267">
        <f>E56*J56</f>
        <v>0</v>
      </c>
      <c r="O56" s="259">
        <v>2</v>
      </c>
      <c r="AA56" s="233">
        <v>1</v>
      </c>
      <c r="AB56" s="233">
        <v>7</v>
      </c>
      <c r="AC56" s="233">
        <v>7</v>
      </c>
      <c r="AZ56" s="233">
        <v>2</v>
      </c>
      <c r="BA56" s="233">
        <f>IF(AZ56=1,G56,0)</f>
        <v>0</v>
      </c>
      <c r="BB56" s="233">
        <f>IF(AZ56=2,G56,0)</f>
        <v>0</v>
      </c>
      <c r="BC56" s="233">
        <f>IF(AZ56=3,G56,0)</f>
        <v>0</v>
      </c>
      <c r="BD56" s="233">
        <f>IF(AZ56=4,G56,0)</f>
        <v>0</v>
      </c>
      <c r="BE56" s="233">
        <f>IF(AZ56=5,G56,0)</f>
        <v>0</v>
      </c>
      <c r="CA56" s="268">
        <v>1</v>
      </c>
      <c r="CB56" s="268">
        <v>7</v>
      </c>
    </row>
    <row r="57" spans="1:80" x14ac:dyDescent="0.2">
      <c r="A57" s="269"/>
      <c r="B57" s="273"/>
      <c r="C57" s="335" t="s">
        <v>190</v>
      </c>
      <c r="D57" s="336"/>
      <c r="E57" s="274">
        <v>24</v>
      </c>
      <c r="F57" s="275"/>
      <c r="G57" s="276"/>
      <c r="H57" s="277"/>
      <c r="I57" s="271"/>
      <c r="J57" s="278"/>
      <c r="K57" s="271"/>
      <c r="M57" s="272" t="s">
        <v>190</v>
      </c>
      <c r="O57" s="259"/>
    </row>
    <row r="58" spans="1:80" x14ac:dyDescent="0.2">
      <c r="A58" s="260">
        <v>31</v>
      </c>
      <c r="B58" s="261" t="s">
        <v>191</v>
      </c>
      <c r="C58" s="262" t="s">
        <v>192</v>
      </c>
      <c r="D58" s="263" t="s">
        <v>126</v>
      </c>
      <c r="E58" s="264">
        <v>20</v>
      </c>
      <c r="F58" s="264"/>
      <c r="G58" s="265">
        <f>E58*F58</f>
        <v>0</v>
      </c>
      <c r="H58" s="266">
        <v>0</v>
      </c>
      <c r="I58" s="267">
        <f>E58*H58</f>
        <v>0</v>
      </c>
      <c r="J58" s="266">
        <v>0</v>
      </c>
      <c r="K58" s="267">
        <f>E58*J58</f>
        <v>0</v>
      </c>
      <c r="O58" s="259">
        <v>2</v>
      </c>
      <c r="AA58" s="233">
        <v>1</v>
      </c>
      <c r="AB58" s="233">
        <v>7</v>
      </c>
      <c r="AC58" s="233">
        <v>7</v>
      </c>
      <c r="AZ58" s="233">
        <v>2</v>
      </c>
      <c r="BA58" s="233">
        <f>IF(AZ58=1,G58,0)</f>
        <v>0</v>
      </c>
      <c r="BB58" s="233">
        <f>IF(AZ58=2,G58,0)</f>
        <v>0</v>
      </c>
      <c r="BC58" s="233">
        <f>IF(AZ58=3,G58,0)</f>
        <v>0</v>
      </c>
      <c r="BD58" s="233">
        <f>IF(AZ58=4,G58,0)</f>
        <v>0</v>
      </c>
      <c r="BE58" s="233">
        <f>IF(AZ58=5,G58,0)</f>
        <v>0</v>
      </c>
      <c r="CA58" s="268">
        <v>1</v>
      </c>
      <c r="CB58" s="268">
        <v>7</v>
      </c>
    </row>
    <row r="59" spans="1:80" x14ac:dyDescent="0.2">
      <c r="A59" s="260">
        <v>32</v>
      </c>
      <c r="B59" s="261" t="s">
        <v>193</v>
      </c>
      <c r="C59" s="262" t="s">
        <v>194</v>
      </c>
      <c r="D59" s="263" t="s">
        <v>126</v>
      </c>
      <c r="E59" s="264">
        <v>20</v>
      </c>
      <c r="F59" s="264"/>
      <c r="G59" s="265">
        <f>E59*F59</f>
        <v>0</v>
      </c>
      <c r="H59" s="266">
        <v>0</v>
      </c>
      <c r="I59" s="267">
        <f>E59*H59</f>
        <v>0</v>
      </c>
      <c r="J59" s="266">
        <v>0</v>
      </c>
      <c r="K59" s="267">
        <f>E59*J59</f>
        <v>0</v>
      </c>
      <c r="O59" s="259">
        <v>2</v>
      </c>
      <c r="AA59" s="233">
        <v>1</v>
      </c>
      <c r="AB59" s="233">
        <v>7</v>
      </c>
      <c r="AC59" s="233">
        <v>7</v>
      </c>
      <c r="AZ59" s="233">
        <v>2</v>
      </c>
      <c r="BA59" s="233">
        <f>IF(AZ59=1,G59,0)</f>
        <v>0</v>
      </c>
      <c r="BB59" s="233">
        <f>IF(AZ59=2,G59,0)</f>
        <v>0</v>
      </c>
      <c r="BC59" s="233">
        <f>IF(AZ59=3,G59,0)</f>
        <v>0</v>
      </c>
      <c r="BD59" s="233">
        <f>IF(AZ59=4,G59,0)</f>
        <v>0</v>
      </c>
      <c r="BE59" s="233">
        <f>IF(AZ59=5,G59,0)</f>
        <v>0</v>
      </c>
      <c r="CA59" s="268">
        <v>1</v>
      </c>
      <c r="CB59" s="268">
        <v>7</v>
      </c>
    </row>
    <row r="60" spans="1:80" x14ac:dyDescent="0.2">
      <c r="A60" s="260">
        <v>33</v>
      </c>
      <c r="B60" s="261" t="s">
        <v>195</v>
      </c>
      <c r="C60" s="262" t="s">
        <v>196</v>
      </c>
      <c r="D60" s="263" t="s">
        <v>161</v>
      </c>
      <c r="E60" s="264">
        <v>24</v>
      </c>
      <c r="F60" s="264"/>
      <c r="G60" s="265">
        <f>E60*F60</f>
        <v>0</v>
      </c>
      <c r="H60" s="266">
        <v>0</v>
      </c>
      <c r="I60" s="267">
        <f>E60*H60</f>
        <v>0</v>
      </c>
      <c r="J60" s="266">
        <v>0</v>
      </c>
      <c r="K60" s="267">
        <f>E60*J60</f>
        <v>0</v>
      </c>
      <c r="O60" s="259">
        <v>2</v>
      </c>
      <c r="AA60" s="233">
        <v>1</v>
      </c>
      <c r="AB60" s="233">
        <v>7</v>
      </c>
      <c r="AC60" s="233">
        <v>7</v>
      </c>
      <c r="AZ60" s="233">
        <v>2</v>
      </c>
      <c r="BA60" s="233">
        <f>IF(AZ60=1,G60,0)</f>
        <v>0</v>
      </c>
      <c r="BB60" s="233">
        <f>IF(AZ60=2,G60,0)</f>
        <v>0</v>
      </c>
      <c r="BC60" s="233">
        <f>IF(AZ60=3,G60,0)</f>
        <v>0</v>
      </c>
      <c r="BD60" s="233">
        <f>IF(AZ60=4,G60,0)</f>
        <v>0</v>
      </c>
      <c r="BE60" s="233">
        <f>IF(AZ60=5,G60,0)</f>
        <v>0</v>
      </c>
      <c r="CA60" s="268">
        <v>1</v>
      </c>
      <c r="CB60" s="268">
        <v>7</v>
      </c>
    </row>
    <row r="61" spans="1:80" x14ac:dyDescent="0.2">
      <c r="A61" s="260">
        <v>34</v>
      </c>
      <c r="B61" s="261" t="s">
        <v>151</v>
      </c>
      <c r="C61" s="262" t="s">
        <v>197</v>
      </c>
      <c r="D61" s="263" t="s">
        <v>153</v>
      </c>
      <c r="E61" s="264">
        <v>1</v>
      </c>
      <c r="F61" s="264"/>
      <c r="G61" s="265">
        <f>E61*F61</f>
        <v>0</v>
      </c>
      <c r="H61" s="266">
        <v>1.7719999999997099E-2</v>
      </c>
      <c r="I61" s="267">
        <f>E61*H61</f>
        <v>1.7719999999997099E-2</v>
      </c>
      <c r="J61" s="266"/>
      <c r="K61" s="267">
        <f>E61*J61</f>
        <v>0</v>
      </c>
      <c r="O61" s="259">
        <v>2</v>
      </c>
      <c r="AA61" s="233">
        <v>12</v>
      </c>
      <c r="AB61" s="233">
        <v>0</v>
      </c>
      <c r="AC61" s="233">
        <v>88</v>
      </c>
      <c r="AZ61" s="233">
        <v>2</v>
      </c>
      <c r="BA61" s="233">
        <f>IF(AZ61=1,G61,0)</f>
        <v>0</v>
      </c>
      <c r="BB61" s="233">
        <f>IF(AZ61=2,G61,0)</f>
        <v>0</v>
      </c>
      <c r="BC61" s="233">
        <f>IF(AZ61=3,G61,0)</f>
        <v>0</v>
      </c>
      <c r="BD61" s="233">
        <f>IF(AZ61=4,G61,0)</f>
        <v>0</v>
      </c>
      <c r="BE61" s="233">
        <f>IF(AZ61=5,G61,0)</f>
        <v>0</v>
      </c>
      <c r="CA61" s="268">
        <v>12</v>
      </c>
      <c r="CB61" s="268">
        <v>0</v>
      </c>
    </row>
    <row r="62" spans="1:80" ht="22.5" x14ac:dyDescent="0.2">
      <c r="A62" s="269"/>
      <c r="B62" s="270"/>
      <c r="C62" s="327" t="s">
        <v>198</v>
      </c>
      <c r="D62" s="328"/>
      <c r="E62" s="328"/>
      <c r="F62" s="328"/>
      <c r="G62" s="329"/>
      <c r="I62" s="271"/>
      <c r="K62" s="271"/>
      <c r="L62" s="272" t="s">
        <v>198</v>
      </c>
      <c r="O62" s="259">
        <v>3</v>
      </c>
    </row>
    <row r="63" spans="1:80" x14ac:dyDescent="0.2">
      <c r="A63" s="260">
        <v>35</v>
      </c>
      <c r="B63" s="261" t="s">
        <v>179</v>
      </c>
      <c r="C63" s="262" t="s">
        <v>199</v>
      </c>
      <c r="D63" s="263" t="s">
        <v>153</v>
      </c>
      <c r="E63" s="264">
        <v>1</v>
      </c>
      <c r="F63" s="264"/>
      <c r="G63" s="265">
        <f>E63*F63</f>
        <v>0</v>
      </c>
      <c r="H63" s="266">
        <v>1.7719999999997099E-2</v>
      </c>
      <c r="I63" s="267">
        <f>E63*H63</f>
        <v>1.7719999999997099E-2</v>
      </c>
      <c r="J63" s="266"/>
      <c r="K63" s="267">
        <f>E63*J63</f>
        <v>0</v>
      </c>
      <c r="O63" s="259">
        <v>2</v>
      </c>
      <c r="AA63" s="233">
        <v>12</v>
      </c>
      <c r="AB63" s="233">
        <v>0</v>
      </c>
      <c r="AC63" s="233">
        <v>89</v>
      </c>
      <c r="AZ63" s="233">
        <v>2</v>
      </c>
      <c r="BA63" s="233">
        <f>IF(AZ63=1,G63,0)</f>
        <v>0</v>
      </c>
      <c r="BB63" s="233">
        <f>IF(AZ63=2,G63,0)</f>
        <v>0</v>
      </c>
      <c r="BC63" s="233">
        <f>IF(AZ63=3,G63,0)</f>
        <v>0</v>
      </c>
      <c r="BD63" s="233">
        <f>IF(AZ63=4,G63,0)</f>
        <v>0</v>
      </c>
      <c r="BE63" s="233">
        <f>IF(AZ63=5,G63,0)</f>
        <v>0</v>
      </c>
      <c r="CA63" s="268">
        <v>12</v>
      </c>
      <c r="CB63" s="268">
        <v>0</v>
      </c>
    </row>
    <row r="64" spans="1:80" ht="22.5" x14ac:dyDescent="0.2">
      <c r="A64" s="269"/>
      <c r="B64" s="270"/>
      <c r="C64" s="327" t="s">
        <v>198</v>
      </c>
      <c r="D64" s="328"/>
      <c r="E64" s="328"/>
      <c r="F64" s="328"/>
      <c r="G64" s="329"/>
      <c r="I64" s="271"/>
      <c r="K64" s="271"/>
      <c r="L64" s="272" t="s">
        <v>198</v>
      </c>
      <c r="O64" s="259">
        <v>3</v>
      </c>
    </row>
    <row r="65" spans="1:80" x14ac:dyDescent="0.2">
      <c r="A65" s="260">
        <v>36</v>
      </c>
      <c r="B65" s="261" t="s">
        <v>181</v>
      </c>
      <c r="C65" s="262" t="s">
        <v>200</v>
      </c>
      <c r="D65" s="263" t="s">
        <v>153</v>
      </c>
      <c r="E65" s="264">
        <v>1</v>
      </c>
      <c r="F65" s="264"/>
      <c r="G65" s="265">
        <f>E65*F65</f>
        <v>0</v>
      </c>
      <c r="H65" s="266">
        <v>1.7719999999997099E-2</v>
      </c>
      <c r="I65" s="267">
        <f>E65*H65</f>
        <v>1.7719999999997099E-2</v>
      </c>
      <c r="J65" s="266"/>
      <c r="K65" s="267">
        <f>E65*J65</f>
        <v>0</v>
      </c>
      <c r="O65" s="259">
        <v>2</v>
      </c>
      <c r="AA65" s="233">
        <v>12</v>
      </c>
      <c r="AB65" s="233">
        <v>0</v>
      </c>
      <c r="AC65" s="233">
        <v>90</v>
      </c>
      <c r="AZ65" s="233">
        <v>2</v>
      </c>
      <c r="BA65" s="233">
        <f>IF(AZ65=1,G65,0)</f>
        <v>0</v>
      </c>
      <c r="BB65" s="233">
        <f>IF(AZ65=2,G65,0)</f>
        <v>0</v>
      </c>
      <c r="BC65" s="233">
        <f>IF(AZ65=3,G65,0)</f>
        <v>0</v>
      </c>
      <c r="BD65" s="233">
        <f>IF(AZ65=4,G65,0)</f>
        <v>0</v>
      </c>
      <c r="BE65" s="233">
        <f>IF(AZ65=5,G65,0)</f>
        <v>0</v>
      </c>
      <c r="CA65" s="268">
        <v>12</v>
      </c>
      <c r="CB65" s="268">
        <v>0</v>
      </c>
    </row>
    <row r="66" spans="1:80" ht="22.5" x14ac:dyDescent="0.2">
      <c r="A66" s="269"/>
      <c r="B66" s="270"/>
      <c r="C66" s="327" t="s">
        <v>198</v>
      </c>
      <c r="D66" s="328"/>
      <c r="E66" s="328"/>
      <c r="F66" s="328"/>
      <c r="G66" s="329"/>
      <c r="I66" s="271"/>
      <c r="K66" s="271"/>
      <c r="L66" s="272" t="s">
        <v>198</v>
      </c>
      <c r="O66" s="259">
        <v>3</v>
      </c>
    </row>
    <row r="67" spans="1:80" x14ac:dyDescent="0.2">
      <c r="A67" s="260">
        <v>37</v>
      </c>
      <c r="B67" s="261" t="s">
        <v>182</v>
      </c>
      <c r="C67" s="262" t="s">
        <v>201</v>
      </c>
      <c r="D67" s="263" t="s">
        <v>153</v>
      </c>
      <c r="E67" s="264">
        <v>1</v>
      </c>
      <c r="F67" s="264"/>
      <c r="G67" s="265">
        <f>E67*F67</f>
        <v>0</v>
      </c>
      <c r="H67" s="266">
        <v>1.7719999999997099E-2</v>
      </c>
      <c r="I67" s="267">
        <f>E67*H67</f>
        <v>1.7719999999997099E-2</v>
      </c>
      <c r="J67" s="266"/>
      <c r="K67" s="267">
        <f>E67*J67</f>
        <v>0</v>
      </c>
      <c r="O67" s="259">
        <v>2</v>
      </c>
      <c r="AA67" s="233">
        <v>12</v>
      </c>
      <c r="AB67" s="233">
        <v>0</v>
      </c>
      <c r="AC67" s="233">
        <v>91</v>
      </c>
      <c r="AZ67" s="233">
        <v>2</v>
      </c>
      <c r="BA67" s="233">
        <f>IF(AZ67=1,G67,0)</f>
        <v>0</v>
      </c>
      <c r="BB67" s="233">
        <f>IF(AZ67=2,G67,0)</f>
        <v>0</v>
      </c>
      <c r="BC67" s="233">
        <f>IF(AZ67=3,G67,0)</f>
        <v>0</v>
      </c>
      <c r="BD67" s="233">
        <f>IF(AZ67=4,G67,0)</f>
        <v>0</v>
      </c>
      <c r="BE67" s="233">
        <f>IF(AZ67=5,G67,0)</f>
        <v>0</v>
      </c>
      <c r="CA67" s="268">
        <v>12</v>
      </c>
      <c r="CB67" s="268">
        <v>0</v>
      </c>
    </row>
    <row r="68" spans="1:80" ht="22.5" x14ac:dyDescent="0.2">
      <c r="A68" s="269"/>
      <c r="B68" s="270"/>
      <c r="C68" s="327" t="s">
        <v>198</v>
      </c>
      <c r="D68" s="328"/>
      <c r="E68" s="328"/>
      <c r="F68" s="328"/>
      <c r="G68" s="329"/>
      <c r="I68" s="271"/>
      <c r="K68" s="271"/>
      <c r="L68" s="272" t="s">
        <v>198</v>
      </c>
      <c r="O68" s="259">
        <v>3</v>
      </c>
    </row>
    <row r="69" spans="1:80" x14ac:dyDescent="0.2">
      <c r="A69" s="260">
        <v>38</v>
      </c>
      <c r="B69" s="261" t="s">
        <v>202</v>
      </c>
      <c r="C69" s="262" t="s">
        <v>203</v>
      </c>
      <c r="D69" s="263" t="s">
        <v>153</v>
      </c>
      <c r="E69" s="264">
        <v>1</v>
      </c>
      <c r="F69" s="264"/>
      <c r="G69" s="265">
        <f>E69*F69</f>
        <v>0</v>
      </c>
      <c r="H69" s="266">
        <v>1.7719999999997099E-2</v>
      </c>
      <c r="I69" s="267">
        <f>E69*H69</f>
        <v>1.7719999999997099E-2</v>
      </c>
      <c r="J69" s="266"/>
      <c r="K69" s="267">
        <f>E69*J69</f>
        <v>0</v>
      </c>
      <c r="O69" s="259">
        <v>2</v>
      </c>
      <c r="AA69" s="233">
        <v>12</v>
      </c>
      <c r="AB69" s="233">
        <v>0</v>
      </c>
      <c r="AC69" s="233">
        <v>92</v>
      </c>
      <c r="AZ69" s="233">
        <v>2</v>
      </c>
      <c r="BA69" s="233">
        <f>IF(AZ69=1,G69,0)</f>
        <v>0</v>
      </c>
      <c r="BB69" s="233">
        <f>IF(AZ69=2,G69,0)</f>
        <v>0</v>
      </c>
      <c r="BC69" s="233">
        <f>IF(AZ69=3,G69,0)</f>
        <v>0</v>
      </c>
      <c r="BD69" s="233">
        <f>IF(AZ69=4,G69,0)</f>
        <v>0</v>
      </c>
      <c r="BE69" s="233">
        <f>IF(AZ69=5,G69,0)</f>
        <v>0</v>
      </c>
      <c r="CA69" s="268">
        <v>12</v>
      </c>
      <c r="CB69" s="268">
        <v>0</v>
      </c>
    </row>
    <row r="70" spans="1:80" ht="22.5" x14ac:dyDescent="0.2">
      <c r="A70" s="269"/>
      <c r="B70" s="270"/>
      <c r="C70" s="327" t="s">
        <v>198</v>
      </c>
      <c r="D70" s="328"/>
      <c r="E70" s="328"/>
      <c r="F70" s="328"/>
      <c r="G70" s="329"/>
      <c r="I70" s="271"/>
      <c r="K70" s="271"/>
      <c r="L70" s="272" t="s">
        <v>198</v>
      </c>
      <c r="O70" s="259">
        <v>3</v>
      </c>
    </row>
    <row r="71" spans="1:80" x14ac:dyDescent="0.2">
      <c r="A71" s="260">
        <v>39</v>
      </c>
      <c r="B71" s="261" t="s">
        <v>204</v>
      </c>
      <c r="C71" s="262" t="s">
        <v>205</v>
      </c>
      <c r="D71" s="263" t="s">
        <v>153</v>
      </c>
      <c r="E71" s="264">
        <v>3</v>
      </c>
      <c r="F71" s="264"/>
      <c r="G71" s="265">
        <f>E71*F71</f>
        <v>0</v>
      </c>
      <c r="H71" s="266">
        <v>1.7719999999997099E-2</v>
      </c>
      <c r="I71" s="267">
        <f>E71*H71</f>
        <v>5.3159999999991298E-2</v>
      </c>
      <c r="J71" s="266"/>
      <c r="K71" s="267">
        <f>E71*J71</f>
        <v>0</v>
      </c>
      <c r="O71" s="259">
        <v>2</v>
      </c>
      <c r="AA71" s="233">
        <v>12</v>
      </c>
      <c r="AB71" s="233">
        <v>0</v>
      </c>
      <c r="AC71" s="233">
        <v>93</v>
      </c>
      <c r="AZ71" s="233">
        <v>2</v>
      </c>
      <c r="BA71" s="233">
        <f>IF(AZ71=1,G71,0)</f>
        <v>0</v>
      </c>
      <c r="BB71" s="233">
        <f>IF(AZ71=2,G71,0)</f>
        <v>0</v>
      </c>
      <c r="BC71" s="233">
        <f>IF(AZ71=3,G71,0)</f>
        <v>0</v>
      </c>
      <c r="BD71" s="233">
        <f>IF(AZ71=4,G71,0)</f>
        <v>0</v>
      </c>
      <c r="BE71" s="233">
        <f>IF(AZ71=5,G71,0)</f>
        <v>0</v>
      </c>
      <c r="CA71" s="268">
        <v>12</v>
      </c>
      <c r="CB71" s="268">
        <v>0</v>
      </c>
    </row>
    <row r="72" spans="1:80" ht="22.5" x14ac:dyDescent="0.2">
      <c r="A72" s="269"/>
      <c r="B72" s="270"/>
      <c r="C72" s="327" t="s">
        <v>198</v>
      </c>
      <c r="D72" s="328"/>
      <c r="E72" s="328"/>
      <c r="F72" s="328"/>
      <c r="G72" s="329"/>
      <c r="I72" s="271"/>
      <c r="K72" s="271"/>
      <c r="L72" s="272" t="s">
        <v>198</v>
      </c>
      <c r="O72" s="259">
        <v>3</v>
      </c>
    </row>
    <row r="73" spans="1:80" x14ac:dyDescent="0.2">
      <c r="A73" s="260">
        <v>40</v>
      </c>
      <c r="B73" s="261" t="s">
        <v>206</v>
      </c>
      <c r="C73" s="262" t="s">
        <v>207</v>
      </c>
      <c r="D73" s="263" t="s">
        <v>153</v>
      </c>
      <c r="E73" s="264">
        <v>1</v>
      </c>
      <c r="F73" s="264"/>
      <c r="G73" s="265">
        <f>E73*F73</f>
        <v>0</v>
      </c>
      <c r="H73" s="266">
        <v>1.7719999999997099E-2</v>
      </c>
      <c r="I73" s="267">
        <f>E73*H73</f>
        <v>1.7719999999997099E-2</v>
      </c>
      <c r="J73" s="266"/>
      <c r="K73" s="267">
        <f>E73*J73</f>
        <v>0</v>
      </c>
      <c r="O73" s="259">
        <v>2</v>
      </c>
      <c r="AA73" s="233">
        <v>12</v>
      </c>
      <c r="AB73" s="233">
        <v>0</v>
      </c>
      <c r="AC73" s="233">
        <v>94</v>
      </c>
      <c r="AZ73" s="233">
        <v>2</v>
      </c>
      <c r="BA73" s="233">
        <f>IF(AZ73=1,G73,0)</f>
        <v>0</v>
      </c>
      <c r="BB73" s="233">
        <f>IF(AZ73=2,G73,0)</f>
        <v>0</v>
      </c>
      <c r="BC73" s="233">
        <f>IF(AZ73=3,G73,0)</f>
        <v>0</v>
      </c>
      <c r="BD73" s="233">
        <f>IF(AZ73=4,G73,0)</f>
        <v>0</v>
      </c>
      <c r="BE73" s="233">
        <f>IF(AZ73=5,G73,0)</f>
        <v>0</v>
      </c>
      <c r="CA73" s="268">
        <v>12</v>
      </c>
      <c r="CB73" s="268">
        <v>0</v>
      </c>
    </row>
    <row r="74" spans="1:80" ht="22.5" x14ac:dyDescent="0.2">
      <c r="A74" s="269"/>
      <c r="B74" s="270"/>
      <c r="C74" s="327" t="s">
        <v>198</v>
      </c>
      <c r="D74" s="328"/>
      <c r="E74" s="328"/>
      <c r="F74" s="328"/>
      <c r="G74" s="329"/>
      <c r="I74" s="271"/>
      <c r="K74" s="271"/>
      <c r="L74" s="272" t="s">
        <v>198</v>
      </c>
      <c r="O74" s="259">
        <v>3</v>
      </c>
    </row>
    <row r="75" spans="1:80" x14ac:dyDescent="0.2">
      <c r="A75" s="260">
        <v>41</v>
      </c>
      <c r="B75" s="261" t="s">
        <v>208</v>
      </c>
      <c r="C75" s="262" t="s">
        <v>209</v>
      </c>
      <c r="D75" s="263" t="s">
        <v>153</v>
      </c>
      <c r="E75" s="264">
        <v>2</v>
      </c>
      <c r="F75" s="264"/>
      <c r="G75" s="265">
        <f>E75*F75</f>
        <v>0</v>
      </c>
      <c r="H75" s="266">
        <v>1.7719999999997099E-2</v>
      </c>
      <c r="I75" s="267">
        <f>E75*H75</f>
        <v>3.5439999999994198E-2</v>
      </c>
      <c r="J75" s="266"/>
      <c r="K75" s="267">
        <f>E75*J75</f>
        <v>0</v>
      </c>
      <c r="O75" s="259">
        <v>2</v>
      </c>
      <c r="AA75" s="233">
        <v>12</v>
      </c>
      <c r="AB75" s="233">
        <v>0</v>
      </c>
      <c r="AC75" s="233">
        <v>95</v>
      </c>
      <c r="AZ75" s="233">
        <v>2</v>
      </c>
      <c r="BA75" s="233">
        <f>IF(AZ75=1,G75,0)</f>
        <v>0</v>
      </c>
      <c r="BB75" s="233">
        <f>IF(AZ75=2,G75,0)</f>
        <v>0</v>
      </c>
      <c r="BC75" s="233">
        <f>IF(AZ75=3,G75,0)</f>
        <v>0</v>
      </c>
      <c r="BD75" s="233">
        <f>IF(AZ75=4,G75,0)</f>
        <v>0</v>
      </c>
      <c r="BE75" s="233">
        <f>IF(AZ75=5,G75,0)</f>
        <v>0</v>
      </c>
      <c r="CA75" s="268">
        <v>12</v>
      </c>
      <c r="CB75" s="268">
        <v>0</v>
      </c>
    </row>
    <row r="76" spans="1:80" ht="22.5" x14ac:dyDescent="0.2">
      <c r="A76" s="269"/>
      <c r="B76" s="270"/>
      <c r="C76" s="327" t="s">
        <v>198</v>
      </c>
      <c r="D76" s="328"/>
      <c r="E76" s="328"/>
      <c r="F76" s="328"/>
      <c r="G76" s="329"/>
      <c r="I76" s="271"/>
      <c r="K76" s="271"/>
      <c r="L76" s="272" t="s">
        <v>198</v>
      </c>
      <c r="O76" s="259">
        <v>3</v>
      </c>
    </row>
    <row r="77" spans="1:80" x14ac:dyDescent="0.2">
      <c r="A77" s="260">
        <v>42</v>
      </c>
      <c r="B77" s="261" t="s">
        <v>210</v>
      </c>
      <c r="C77" s="262" t="s">
        <v>211</v>
      </c>
      <c r="D77" s="263" t="s">
        <v>153</v>
      </c>
      <c r="E77" s="264">
        <v>2</v>
      </c>
      <c r="F77" s="264"/>
      <c r="G77" s="265">
        <f>E77*F77</f>
        <v>0</v>
      </c>
      <c r="H77" s="266">
        <v>1.7719999999997099E-2</v>
      </c>
      <c r="I77" s="267">
        <f>E77*H77</f>
        <v>3.5439999999994198E-2</v>
      </c>
      <c r="J77" s="266"/>
      <c r="K77" s="267">
        <f>E77*J77</f>
        <v>0</v>
      </c>
      <c r="O77" s="259">
        <v>2</v>
      </c>
      <c r="AA77" s="233">
        <v>12</v>
      </c>
      <c r="AB77" s="233">
        <v>0</v>
      </c>
      <c r="AC77" s="233">
        <v>96</v>
      </c>
      <c r="AZ77" s="233">
        <v>2</v>
      </c>
      <c r="BA77" s="233">
        <f>IF(AZ77=1,G77,0)</f>
        <v>0</v>
      </c>
      <c r="BB77" s="233">
        <f>IF(AZ77=2,G77,0)</f>
        <v>0</v>
      </c>
      <c r="BC77" s="233">
        <f>IF(AZ77=3,G77,0)</f>
        <v>0</v>
      </c>
      <c r="BD77" s="233">
        <f>IF(AZ77=4,G77,0)</f>
        <v>0</v>
      </c>
      <c r="BE77" s="233">
        <f>IF(AZ77=5,G77,0)</f>
        <v>0</v>
      </c>
      <c r="CA77" s="268">
        <v>12</v>
      </c>
      <c r="CB77" s="268">
        <v>0</v>
      </c>
    </row>
    <row r="78" spans="1:80" ht="22.5" x14ac:dyDescent="0.2">
      <c r="A78" s="269"/>
      <c r="B78" s="270"/>
      <c r="C78" s="327" t="s">
        <v>198</v>
      </c>
      <c r="D78" s="328"/>
      <c r="E78" s="328"/>
      <c r="F78" s="328"/>
      <c r="G78" s="329"/>
      <c r="I78" s="271"/>
      <c r="K78" s="271"/>
      <c r="L78" s="272" t="s">
        <v>198</v>
      </c>
      <c r="O78" s="259">
        <v>3</v>
      </c>
    </row>
    <row r="79" spans="1:80" x14ac:dyDescent="0.2">
      <c r="A79" s="260">
        <v>43</v>
      </c>
      <c r="B79" s="261" t="s">
        <v>212</v>
      </c>
      <c r="C79" s="262" t="s">
        <v>213</v>
      </c>
      <c r="D79" s="263" t="s">
        <v>153</v>
      </c>
      <c r="E79" s="264">
        <v>1</v>
      </c>
      <c r="F79" s="264"/>
      <c r="G79" s="265">
        <f>E79*F79</f>
        <v>0</v>
      </c>
      <c r="H79" s="266">
        <v>5.0000000000025597E-3</v>
      </c>
      <c r="I79" s="267">
        <f>E79*H79</f>
        <v>5.0000000000025597E-3</v>
      </c>
      <c r="J79" s="266"/>
      <c r="K79" s="267">
        <f>E79*J79</f>
        <v>0</v>
      </c>
      <c r="O79" s="259">
        <v>2</v>
      </c>
      <c r="AA79" s="233">
        <v>12</v>
      </c>
      <c r="AB79" s="233">
        <v>0</v>
      </c>
      <c r="AC79" s="233">
        <v>97</v>
      </c>
      <c r="AZ79" s="233">
        <v>2</v>
      </c>
      <c r="BA79" s="233">
        <f>IF(AZ79=1,G79,0)</f>
        <v>0</v>
      </c>
      <c r="BB79" s="233">
        <f>IF(AZ79=2,G79,0)</f>
        <v>0</v>
      </c>
      <c r="BC79" s="233">
        <f>IF(AZ79=3,G79,0)</f>
        <v>0</v>
      </c>
      <c r="BD79" s="233">
        <f>IF(AZ79=4,G79,0)</f>
        <v>0</v>
      </c>
      <c r="BE79" s="233">
        <f>IF(AZ79=5,G79,0)</f>
        <v>0</v>
      </c>
      <c r="CA79" s="268">
        <v>12</v>
      </c>
      <c r="CB79" s="268">
        <v>0</v>
      </c>
    </row>
    <row r="80" spans="1:80" x14ac:dyDescent="0.2">
      <c r="A80" s="269"/>
      <c r="B80" s="270"/>
      <c r="C80" s="327" t="s">
        <v>214</v>
      </c>
      <c r="D80" s="328"/>
      <c r="E80" s="328"/>
      <c r="F80" s="328"/>
      <c r="G80" s="329"/>
      <c r="I80" s="271"/>
      <c r="K80" s="271"/>
      <c r="L80" s="272" t="s">
        <v>214</v>
      </c>
      <c r="O80" s="259">
        <v>3</v>
      </c>
    </row>
    <row r="81" spans="1:80" x14ac:dyDescent="0.2">
      <c r="A81" s="260">
        <v>44</v>
      </c>
      <c r="B81" s="261" t="s">
        <v>215</v>
      </c>
      <c r="C81" s="262" t="s">
        <v>216</v>
      </c>
      <c r="D81" s="263" t="s">
        <v>161</v>
      </c>
      <c r="E81" s="264">
        <v>2</v>
      </c>
      <c r="F81" s="264"/>
      <c r="G81" s="265">
        <f>E81*F81</f>
        <v>0</v>
      </c>
      <c r="H81" s="266">
        <v>8.8999999999970197E-3</v>
      </c>
      <c r="I81" s="267">
        <f>E81*H81</f>
        <v>1.7799999999994039E-2</v>
      </c>
      <c r="J81" s="266"/>
      <c r="K81" s="267">
        <f>E81*J81</f>
        <v>0</v>
      </c>
      <c r="O81" s="259">
        <v>2</v>
      </c>
      <c r="AA81" s="233">
        <v>12</v>
      </c>
      <c r="AB81" s="233">
        <v>0</v>
      </c>
      <c r="AC81" s="233">
        <v>98</v>
      </c>
      <c r="AZ81" s="233">
        <v>2</v>
      </c>
      <c r="BA81" s="233">
        <f>IF(AZ81=1,G81,0)</f>
        <v>0</v>
      </c>
      <c r="BB81" s="233">
        <f>IF(AZ81=2,G81,0)</f>
        <v>0</v>
      </c>
      <c r="BC81" s="233">
        <f>IF(AZ81=3,G81,0)</f>
        <v>0</v>
      </c>
      <c r="BD81" s="233">
        <f>IF(AZ81=4,G81,0)</f>
        <v>0</v>
      </c>
      <c r="BE81" s="233">
        <f>IF(AZ81=5,G81,0)</f>
        <v>0</v>
      </c>
      <c r="CA81" s="268">
        <v>12</v>
      </c>
      <c r="CB81" s="268">
        <v>0</v>
      </c>
    </row>
    <row r="82" spans="1:80" x14ac:dyDescent="0.2">
      <c r="A82" s="269"/>
      <c r="B82" s="270"/>
      <c r="C82" s="327" t="s">
        <v>214</v>
      </c>
      <c r="D82" s="328"/>
      <c r="E82" s="328"/>
      <c r="F82" s="328"/>
      <c r="G82" s="329"/>
      <c r="I82" s="271"/>
      <c r="K82" s="271"/>
      <c r="L82" s="272" t="s">
        <v>214</v>
      </c>
      <c r="O82" s="259">
        <v>3</v>
      </c>
    </row>
    <row r="83" spans="1:80" x14ac:dyDescent="0.2">
      <c r="A83" s="260">
        <v>45</v>
      </c>
      <c r="B83" s="261" t="s">
        <v>217</v>
      </c>
      <c r="C83" s="262" t="s">
        <v>218</v>
      </c>
      <c r="D83" s="263" t="s">
        <v>153</v>
      </c>
      <c r="E83" s="264">
        <v>1</v>
      </c>
      <c r="F83" s="264"/>
      <c r="G83" s="265">
        <f>E83*F83</f>
        <v>0</v>
      </c>
      <c r="H83" s="266">
        <v>6.1000000000035496E-3</v>
      </c>
      <c r="I83" s="267">
        <f>E83*H83</f>
        <v>6.1000000000035496E-3</v>
      </c>
      <c r="J83" s="266"/>
      <c r="K83" s="267">
        <f>E83*J83</f>
        <v>0</v>
      </c>
      <c r="O83" s="259">
        <v>2</v>
      </c>
      <c r="AA83" s="233">
        <v>12</v>
      </c>
      <c r="AB83" s="233">
        <v>0</v>
      </c>
      <c r="AC83" s="233">
        <v>99</v>
      </c>
      <c r="AZ83" s="233">
        <v>2</v>
      </c>
      <c r="BA83" s="233">
        <f>IF(AZ83=1,G83,0)</f>
        <v>0</v>
      </c>
      <c r="BB83" s="233">
        <f>IF(AZ83=2,G83,0)</f>
        <v>0</v>
      </c>
      <c r="BC83" s="233">
        <f>IF(AZ83=3,G83,0)</f>
        <v>0</v>
      </c>
      <c r="BD83" s="233">
        <f>IF(AZ83=4,G83,0)</f>
        <v>0</v>
      </c>
      <c r="BE83" s="233">
        <f>IF(AZ83=5,G83,0)</f>
        <v>0</v>
      </c>
      <c r="CA83" s="268">
        <v>12</v>
      </c>
      <c r="CB83" s="268">
        <v>0</v>
      </c>
    </row>
    <row r="84" spans="1:80" x14ac:dyDescent="0.2">
      <c r="A84" s="269"/>
      <c r="B84" s="270"/>
      <c r="C84" s="327" t="s">
        <v>214</v>
      </c>
      <c r="D84" s="328"/>
      <c r="E84" s="328"/>
      <c r="F84" s="328"/>
      <c r="G84" s="329"/>
      <c r="I84" s="271"/>
      <c r="K84" s="271"/>
      <c r="L84" s="272" t="s">
        <v>214</v>
      </c>
      <c r="O84" s="259">
        <v>3</v>
      </c>
    </row>
    <row r="85" spans="1:80" x14ac:dyDescent="0.2">
      <c r="A85" s="260">
        <v>46</v>
      </c>
      <c r="B85" s="261" t="s">
        <v>219</v>
      </c>
      <c r="C85" s="262" t="s">
        <v>218</v>
      </c>
      <c r="D85" s="263" t="s">
        <v>153</v>
      </c>
      <c r="E85" s="264">
        <v>8</v>
      </c>
      <c r="F85" s="264"/>
      <c r="G85" s="265">
        <f>E85*F85</f>
        <v>0</v>
      </c>
      <c r="H85" s="266">
        <v>1.0900000000006601E-2</v>
      </c>
      <c r="I85" s="267">
        <f>E85*H85</f>
        <v>8.7200000000052805E-2</v>
      </c>
      <c r="J85" s="266"/>
      <c r="K85" s="267">
        <f>E85*J85</f>
        <v>0</v>
      </c>
      <c r="O85" s="259">
        <v>2</v>
      </c>
      <c r="AA85" s="233">
        <v>12</v>
      </c>
      <c r="AB85" s="233">
        <v>0</v>
      </c>
      <c r="AC85" s="233">
        <v>100</v>
      </c>
      <c r="AZ85" s="233">
        <v>2</v>
      </c>
      <c r="BA85" s="233">
        <f>IF(AZ85=1,G85,0)</f>
        <v>0</v>
      </c>
      <c r="BB85" s="233">
        <f>IF(AZ85=2,G85,0)</f>
        <v>0</v>
      </c>
      <c r="BC85" s="233">
        <f>IF(AZ85=3,G85,0)</f>
        <v>0</v>
      </c>
      <c r="BD85" s="233">
        <f>IF(AZ85=4,G85,0)</f>
        <v>0</v>
      </c>
      <c r="BE85" s="233">
        <f>IF(AZ85=5,G85,0)</f>
        <v>0</v>
      </c>
      <c r="CA85" s="268">
        <v>12</v>
      </c>
      <c r="CB85" s="268">
        <v>0</v>
      </c>
    </row>
    <row r="86" spans="1:80" x14ac:dyDescent="0.2">
      <c r="A86" s="269"/>
      <c r="B86" s="270"/>
      <c r="C86" s="327" t="s">
        <v>214</v>
      </c>
      <c r="D86" s="328"/>
      <c r="E86" s="328"/>
      <c r="F86" s="328"/>
      <c r="G86" s="329"/>
      <c r="I86" s="271"/>
      <c r="K86" s="271"/>
      <c r="L86" s="272" t="s">
        <v>214</v>
      </c>
      <c r="O86" s="259">
        <v>3</v>
      </c>
    </row>
    <row r="87" spans="1:80" ht="22.5" x14ac:dyDescent="0.2">
      <c r="A87" s="260">
        <v>47</v>
      </c>
      <c r="B87" s="261" t="s">
        <v>220</v>
      </c>
      <c r="C87" s="262" t="s">
        <v>221</v>
      </c>
      <c r="D87" s="263" t="s">
        <v>101</v>
      </c>
      <c r="E87" s="264">
        <v>48</v>
      </c>
      <c r="F87" s="264"/>
      <c r="G87" s="265">
        <f>E87*F87</f>
        <v>0</v>
      </c>
      <c r="H87" s="266">
        <v>0</v>
      </c>
      <c r="I87" s="267">
        <f>E87*H87</f>
        <v>0</v>
      </c>
      <c r="J87" s="266"/>
      <c r="K87" s="267">
        <f>E87*J87</f>
        <v>0</v>
      </c>
      <c r="O87" s="259">
        <v>2</v>
      </c>
      <c r="AA87" s="233">
        <v>12</v>
      </c>
      <c r="AB87" s="233">
        <v>0</v>
      </c>
      <c r="AC87" s="233">
        <v>38</v>
      </c>
      <c r="AZ87" s="233">
        <v>2</v>
      </c>
      <c r="BA87" s="233">
        <f>IF(AZ87=1,G87,0)</f>
        <v>0</v>
      </c>
      <c r="BB87" s="233">
        <f>IF(AZ87=2,G87,0)</f>
        <v>0</v>
      </c>
      <c r="BC87" s="233">
        <f>IF(AZ87=3,G87,0)</f>
        <v>0</v>
      </c>
      <c r="BD87" s="233">
        <f>IF(AZ87=4,G87,0)</f>
        <v>0</v>
      </c>
      <c r="BE87" s="233">
        <f>IF(AZ87=5,G87,0)</f>
        <v>0</v>
      </c>
      <c r="CA87" s="268">
        <v>12</v>
      </c>
      <c r="CB87" s="268">
        <v>0</v>
      </c>
    </row>
    <row r="88" spans="1:80" x14ac:dyDescent="0.2">
      <c r="A88" s="260">
        <v>48</v>
      </c>
      <c r="B88" s="261" t="s">
        <v>174</v>
      </c>
      <c r="C88" s="262" t="s">
        <v>175</v>
      </c>
      <c r="D88" s="263" t="s">
        <v>120</v>
      </c>
      <c r="E88" s="264">
        <v>0.34934000000001503</v>
      </c>
      <c r="F88" s="264"/>
      <c r="G88" s="265">
        <f>E88*F88</f>
        <v>0</v>
      </c>
      <c r="H88" s="266">
        <v>0</v>
      </c>
      <c r="I88" s="267">
        <f>E88*H88</f>
        <v>0</v>
      </c>
      <c r="J88" s="266"/>
      <c r="K88" s="267">
        <f>E88*J88</f>
        <v>0</v>
      </c>
      <c r="O88" s="259">
        <v>2</v>
      </c>
      <c r="AA88" s="233">
        <v>7</v>
      </c>
      <c r="AB88" s="233">
        <v>1001</v>
      </c>
      <c r="AC88" s="233">
        <v>5</v>
      </c>
      <c r="AZ88" s="233">
        <v>2</v>
      </c>
      <c r="BA88" s="233">
        <f>IF(AZ88=1,G88,0)</f>
        <v>0</v>
      </c>
      <c r="BB88" s="233">
        <f>IF(AZ88=2,G88,0)</f>
        <v>0</v>
      </c>
      <c r="BC88" s="233">
        <f>IF(AZ88=3,G88,0)</f>
        <v>0</v>
      </c>
      <c r="BD88" s="233">
        <f>IF(AZ88=4,G88,0)</f>
        <v>0</v>
      </c>
      <c r="BE88" s="233">
        <f>IF(AZ88=5,G88,0)</f>
        <v>0</v>
      </c>
      <c r="CA88" s="268">
        <v>7</v>
      </c>
      <c r="CB88" s="268">
        <v>1001</v>
      </c>
    </row>
    <row r="89" spans="1:80" x14ac:dyDescent="0.2">
      <c r="A89" s="279"/>
      <c r="B89" s="280" t="s">
        <v>102</v>
      </c>
      <c r="C89" s="281" t="s">
        <v>187</v>
      </c>
      <c r="D89" s="282"/>
      <c r="E89" s="283"/>
      <c r="F89" s="284"/>
      <c r="G89" s="285">
        <f>SUM(G55:G88)</f>
        <v>0</v>
      </c>
      <c r="H89" s="286"/>
      <c r="I89" s="287">
        <f>SUM(I55:I88)</f>
        <v>0.34934000000001542</v>
      </c>
      <c r="J89" s="286"/>
      <c r="K89" s="287">
        <f>SUM(K55:K88)</f>
        <v>0</v>
      </c>
      <c r="O89" s="259">
        <v>4</v>
      </c>
      <c r="BA89" s="288">
        <f>SUM(BA55:BA88)</f>
        <v>0</v>
      </c>
      <c r="BB89" s="288">
        <f>SUM(BB55:BB88)</f>
        <v>0</v>
      </c>
      <c r="BC89" s="288">
        <f>SUM(BC55:BC88)</f>
        <v>0</v>
      </c>
      <c r="BD89" s="288">
        <f>SUM(BD55:BD88)</f>
        <v>0</v>
      </c>
      <c r="BE89" s="288">
        <f>SUM(BE55:BE88)</f>
        <v>0</v>
      </c>
    </row>
    <row r="90" spans="1:80" x14ac:dyDescent="0.2">
      <c r="E90" s="233"/>
    </row>
    <row r="91" spans="1:80" x14ac:dyDescent="0.2">
      <c r="E91" s="233"/>
    </row>
    <row r="92" spans="1:80" x14ac:dyDescent="0.2">
      <c r="E92" s="233"/>
    </row>
    <row r="93" spans="1:80" x14ac:dyDescent="0.2">
      <c r="E93" s="233"/>
    </row>
    <row r="94" spans="1:80" x14ac:dyDescent="0.2">
      <c r="E94" s="233"/>
    </row>
    <row r="95" spans="1:80" x14ac:dyDescent="0.2">
      <c r="E95" s="233"/>
    </row>
    <row r="96" spans="1:80" x14ac:dyDescent="0.2">
      <c r="E96" s="233"/>
    </row>
    <row r="97" spans="5:5" x14ac:dyDescent="0.2">
      <c r="E97" s="233"/>
    </row>
    <row r="98" spans="5:5" x14ac:dyDescent="0.2">
      <c r="E98" s="233"/>
    </row>
    <row r="99" spans="5:5" x14ac:dyDescent="0.2">
      <c r="E99" s="233"/>
    </row>
    <row r="100" spans="5:5" x14ac:dyDescent="0.2">
      <c r="E100" s="233"/>
    </row>
    <row r="101" spans="5:5" x14ac:dyDescent="0.2">
      <c r="E101" s="233"/>
    </row>
    <row r="102" spans="5:5" x14ac:dyDescent="0.2">
      <c r="E102" s="233"/>
    </row>
    <row r="103" spans="5:5" x14ac:dyDescent="0.2">
      <c r="E103" s="233"/>
    </row>
    <row r="104" spans="5:5" x14ac:dyDescent="0.2">
      <c r="E104" s="233"/>
    </row>
    <row r="105" spans="5:5" x14ac:dyDescent="0.2">
      <c r="E105" s="233"/>
    </row>
    <row r="106" spans="5:5" x14ac:dyDescent="0.2">
      <c r="E106" s="233"/>
    </row>
    <row r="107" spans="5:5" x14ac:dyDescent="0.2">
      <c r="E107" s="233"/>
    </row>
    <row r="108" spans="5:5" x14ac:dyDescent="0.2">
      <c r="E108" s="233"/>
    </row>
    <row r="109" spans="5:5" x14ac:dyDescent="0.2">
      <c r="E109" s="233"/>
    </row>
    <row r="110" spans="5:5" x14ac:dyDescent="0.2">
      <c r="E110" s="233"/>
    </row>
    <row r="111" spans="5:5" x14ac:dyDescent="0.2">
      <c r="E111" s="233"/>
    </row>
    <row r="112" spans="5:5" x14ac:dyDescent="0.2">
      <c r="E112" s="233"/>
    </row>
    <row r="113" spans="1:7" x14ac:dyDescent="0.2">
      <c r="A113" s="278"/>
      <c r="B113" s="278"/>
      <c r="C113" s="278"/>
      <c r="D113" s="278"/>
      <c r="E113" s="278"/>
      <c r="F113" s="278"/>
      <c r="G113" s="278"/>
    </row>
    <row r="114" spans="1:7" x14ac:dyDescent="0.2">
      <c r="A114" s="278"/>
      <c r="B114" s="278"/>
      <c r="C114" s="278"/>
      <c r="D114" s="278"/>
      <c r="E114" s="278"/>
      <c r="F114" s="278"/>
      <c r="G114" s="278"/>
    </row>
    <row r="115" spans="1:7" x14ac:dyDescent="0.2">
      <c r="A115" s="278"/>
      <c r="B115" s="278"/>
      <c r="C115" s="278"/>
      <c r="D115" s="278"/>
      <c r="E115" s="278"/>
      <c r="F115" s="278"/>
      <c r="G115" s="278"/>
    </row>
    <row r="116" spans="1:7" x14ac:dyDescent="0.2">
      <c r="A116" s="278"/>
      <c r="B116" s="278"/>
      <c r="C116" s="278"/>
      <c r="D116" s="278"/>
      <c r="E116" s="278"/>
      <c r="F116" s="278"/>
      <c r="G116" s="278"/>
    </row>
    <row r="117" spans="1:7" x14ac:dyDescent="0.2">
      <c r="E117" s="233"/>
    </row>
    <row r="118" spans="1:7" x14ac:dyDescent="0.2">
      <c r="E118" s="233"/>
    </row>
    <row r="119" spans="1:7" x14ac:dyDescent="0.2">
      <c r="E119" s="233"/>
    </row>
    <row r="120" spans="1:7" x14ac:dyDescent="0.2">
      <c r="E120" s="233"/>
    </row>
    <row r="121" spans="1:7" x14ac:dyDescent="0.2">
      <c r="E121" s="233"/>
    </row>
    <row r="122" spans="1:7" x14ac:dyDescent="0.2">
      <c r="E122" s="233"/>
    </row>
    <row r="123" spans="1:7" x14ac:dyDescent="0.2">
      <c r="E123" s="233"/>
    </row>
    <row r="124" spans="1:7" x14ac:dyDescent="0.2">
      <c r="E124" s="233"/>
    </row>
    <row r="125" spans="1:7" x14ac:dyDescent="0.2">
      <c r="E125" s="233"/>
    </row>
    <row r="126" spans="1:7" x14ac:dyDescent="0.2">
      <c r="E126" s="233"/>
    </row>
    <row r="127" spans="1:7" x14ac:dyDescent="0.2">
      <c r="E127" s="233"/>
    </row>
    <row r="128" spans="1:7" x14ac:dyDescent="0.2">
      <c r="E128" s="233"/>
    </row>
    <row r="129" spans="5:5" x14ac:dyDescent="0.2">
      <c r="E129" s="233"/>
    </row>
    <row r="130" spans="5:5" x14ac:dyDescent="0.2">
      <c r="E130" s="233"/>
    </row>
    <row r="131" spans="5:5" x14ac:dyDescent="0.2">
      <c r="E131" s="233"/>
    </row>
    <row r="132" spans="5:5" x14ac:dyDescent="0.2">
      <c r="E132" s="233"/>
    </row>
    <row r="133" spans="5:5" x14ac:dyDescent="0.2">
      <c r="E133" s="233"/>
    </row>
    <row r="134" spans="5:5" x14ac:dyDescent="0.2">
      <c r="E134" s="233"/>
    </row>
    <row r="135" spans="5:5" x14ac:dyDescent="0.2">
      <c r="E135" s="233"/>
    </row>
    <row r="136" spans="5:5" x14ac:dyDescent="0.2">
      <c r="E136" s="233"/>
    </row>
    <row r="137" spans="5:5" x14ac:dyDescent="0.2">
      <c r="E137" s="233"/>
    </row>
    <row r="138" spans="5:5" x14ac:dyDescent="0.2">
      <c r="E138" s="233"/>
    </row>
    <row r="139" spans="5:5" x14ac:dyDescent="0.2">
      <c r="E139" s="233"/>
    </row>
    <row r="140" spans="5:5" x14ac:dyDescent="0.2">
      <c r="E140" s="233"/>
    </row>
    <row r="141" spans="5:5" x14ac:dyDescent="0.2">
      <c r="E141" s="233"/>
    </row>
    <row r="142" spans="5:5" x14ac:dyDescent="0.2">
      <c r="E142" s="233"/>
    </row>
    <row r="143" spans="5:5" x14ac:dyDescent="0.2">
      <c r="E143" s="233"/>
    </row>
    <row r="144" spans="5:5" x14ac:dyDescent="0.2">
      <c r="E144" s="233"/>
    </row>
    <row r="145" spans="1:7" x14ac:dyDescent="0.2">
      <c r="E145" s="233"/>
    </row>
    <row r="146" spans="1:7" x14ac:dyDescent="0.2">
      <c r="E146" s="233"/>
    </row>
    <row r="147" spans="1:7" x14ac:dyDescent="0.2">
      <c r="E147" s="233"/>
    </row>
    <row r="148" spans="1:7" x14ac:dyDescent="0.2">
      <c r="A148" s="289"/>
      <c r="B148" s="289"/>
    </row>
    <row r="149" spans="1:7" x14ac:dyDescent="0.2">
      <c r="A149" s="278"/>
      <c r="B149" s="278"/>
      <c r="C149" s="290"/>
      <c r="D149" s="290"/>
      <c r="E149" s="291"/>
      <c r="F149" s="290"/>
      <c r="G149" s="292"/>
    </row>
    <row r="150" spans="1:7" x14ac:dyDescent="0.2">
      <c r="A150" s="293"/>
      <c r="B150" s="293"/>
      <c r="C150" s="278"/>
      <c r="D150" s="278"/>
      <c r="E150" s="294"/>
      <c r="F150" s="278"/>
      <c r="G150" s="278"/>
    </row>
    <row r="151" spans="1:7" x14ac:dyDescent="0.2">
      <c r="A151" s="278"/>
      <c r="B151" s="278"/>
      <c r="C151" s="278"/>
      <c r="D151" s="278"/>
      <c r="E151" s="294"/>
      <c r="F151" s="278"/>
      <c r="G151" s="278"/>
    </row>
    <row r="152" spans="1:7" x14ac:dyDescent="0.2">
      <c r="A152" s="278"/>
      <c r="B152" s="278"/>
      <c r="C152" s="278"/>
      <c r="D152" s="278"/>
      <c r="E152" s="294"/>
      <c r="F152" s="278"/>
      <c r="G152" s="278"/>
    </row>
    <row r="153" spans="1:7" x14ac:dyDescent="0.2">
      <c r="A153" s="278"/>
      <c r="B153" s="278"/>
      <c r="C153" s="278"/>
      <c r="D153" s="278"/>
      <c r="E153" s="294"/>
      <c r="F153" s="278"/>
      <c r="G153" s="278"/>
    </row>
    <row r="154" spans="1:7" x14ac:dyDescent="0.2">
      <c r="A154" s="278"/>
      <c r="B154" s="278"/>
      <c r="C154" s="278"/>
      <c r="D154" s="278"/>
      <c r="E154" s="294"/>
      <c r="F154" s="278"/>
      <c r="G154" s="278"/>
    </row>
    <row r="155" spans="1:7" x14ac:dyDescent="0.2">
      <c r="A155" s="278"/>
      <c r="B155" s="278"/>
      <c r="C155" s="278"/>
      <c r="D155" s="278"/>
      <c r="E155" s="294"/>
      <c r="F155" s="278"/>
      <c r="G155" s="278"/>
    </row>
    <row r="156" spans="1:7" x14ac:dyDescent="0.2">
      <c r="A156" s="278"/>
      <c r="B156" s="278"/>
      <c r="C156" s="278"/>
      <c r="D156" s="278"/>
      <c r="E156" s="294"/>
      <c r="F156" s="278"/>
      <c r="G156" s="278"/>
    </row>
    <row r="157" spans="1:7" x14ac:dyDescent="0.2">
      <c r="A157" s="278"/>
      <c r="B157" s="278"/>
      <c r="C157" s="278"/>
      <c r="D157" s="278"/>
      <c r="E157" s="294"/>
      <c r="F157" s="278"/>
      <c r="G157" s="278"/>
    </row>
    <row r="158" spans="1:7" x14ac:dyDescent="0.2">
      <c r="A158" s="278"/>
      <c r="B158" s="278"/>
      <c r="C158" s="278"/>
      <c r="D158" s="278"/>
      <c r="E158" s="294"/>
      <c r="F158" s="278"/>
      <c r="G158" s="278"/>
    </row>
    <row r="159" spans="1:7" x14ac:dyDescent="0.2">
      <c r="A159" s="278"/>
      <c r="B159" s="278"/>
      <c r="C159" s="278"/>
      <c r="D159" s="278"/>
      <c r="E159" s="294"/>
      <c r="F159" s="278"/>
      <c r="G159" s="278"/>
    </row>
    <row r="160" spans="1:7" x14ac:dyDescent="0.2">
      <c r="A160" s="278"/>
      <c r="B160" s="278"/>
      <c r="C160" s="278"/>
      <c r="D160" s="278"/>
      <c r="E160" s="294"/>
      <c r="F160" s="278"/>
      <c r="G160" s="278"/>
    </row>
    <row r="161" spans="1:7" x14ac:dyDescent="0.2">
      <c r="A161" s="278"/>
      <c r="B161" s="278"/>
      <c r="C161" s="278"/>
      <c r="D161" s="278"/>
      <c r="E161" s="294"/>
      <c r="F161" s="278"/>
      <c r="G161" s="278"/>
    </row>
    <row r="162" spans="1:7" x14ac:dyDescent="0.2">
      <c r="A162" s="278"/>
      <c r="B162" s="278"/>
      <c r="C162" s="278"/>
      <c r="D162" s="278"/>
      <c r="E162" s="294"/>
      <c r="F162" s="278"/>
      <c r="G162" s="278"/>
    </row>
  </sheetData>
  <mergeCells count="29">
    <mergeCell ref="C86:G86"/>
    <mergeCell ref="C57:D57"/>
    <mergeCell ref="C62:G62"/>
    <mergeCell ref="C64:G64"/>
    <mergeCell ref="C66:G66"/>
    <mergeCell ref="C68:G68"/>
    <mergeCell ref="C70:G70"/>
    <mergeCell ref="C72:G72"/>
    <mergeCell ref="C74:G74"/>
    <mergeCell ref="C76:G76"/>
    <mergeCell ref="C78:G78"/>
    <mergeCell ref="C80:G80"/>
    <mergeCell ref="C82:G82"/>
    <mergeCell ref="C84:G84"/>
    <mergeCell ref="C47:G47"/>
    <mergeCell ref="C48:G48"/>
    <mergeCell ref="C50:G50"/>
    <mergeCell ref="C52:G52"/>
    <mergeCell ref="C22:G22"/>
    <mergeCell ref="C31:D31"/>
    <mergeCell ref="C33:G33"/>
    <mergeCell ref="C11:G11"/>
    <mergeCell ref="C13:G13"/>
    <mergeCell ref="C15:G15"/>
    <mergeCell ref="A1:G1"/>
    <mergeCell ref="A3:B3"/>
    <mergeCell ref="A4:B4"/>
    <mergeCell ref="E4:G4"/>
    <mergeCell ref="C9:G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27</vt:i4>
      </vt:variant>
    </vt:vector>
  </HeadingPairs>
  <TitlesOfParts>
    <vt:vector size="31" baseType="lpstr">
      <vt:lpstr>Stavba</vt:lpstr>
      <vt:lpstr>M02 D.1.4b KL</vt:lpstr>
      <vt:lpstr>M02 D.1.4b Rek</vt:lpstr>
      <vt:lpstr>M02 D.1.4b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'M02 D.1.4b Pol'!Názvy_tisku</vt:lpstr>
      <vt:lpstr>'M02 D.1.4b Rek'!Názvy_tisku</vt:lpstr>
      <vt:lpstr>Stavba!Objednatel</vt:lpstr>
      <vt:lpstr>Stavba!Objekt</vt:lpstr>
      <vt:lpstr>'M02 D.1.4b KL'!Oblast_tisku</vt:lpstr>
      <vt:lpstr>'M02 D.1.4b Pol'!Oblast_tisku</vt:lpstr>
      <vt:lpstr>'M02 D.1.4b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Onderka</dc:creator>
  <cp:lastModifiedBy>Pokorný Jan</cp:lastModifiedBy>
  <dcterms:created xsi:type="dcterms:W3CDTF">2017-04-18T11:47:34Z</dcterms:created>
  <dcterms:modified xsi:type="dcterms:W3CDTF">2017-04-28T07:10:18Z</dcterms:modified>
</cp:coreProperties>
</file>